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Daniel\Desktop\SGI IDEAM\Mapa de Riesgos\Matriz de Riesgos\"/>
    </mc:Choice>
  </mc:AlternateContent>
  <xr:revisionPtr revIDLastSave="0" documentId="13_ncr:1_{877AA2CC-D744-4A71-B5F4-5A4791921EF6}" xr6:coauthVersionLast="45" xr6:coauthVersionMax="45" xr10:uidLastSave="{00000000-0000-0000-0000-000000000000}"/>
  <bookViews>
    <workbookView xWindow="-120" yWindow="-120" windowWidth="20730" windowHeight="11160" xr2:uid="{00000000-000D-0000-FFFF-FFFF00000000}"/>
  </bookViews>
  <sheets>
    <sheet name="E-SGI-F006 Mapa de Riesgos" sheetId="2" r:id="rId1"/>
    <sheet name="MapadeCalor" sheetId="7" r:id="rId2"/>
    <sheet name="Instr. Mapa Riesgos" sheetId="6" r:id="rId3"/>
    <sheet name="Parámetros" sheetId="3" state="hidden" r:id="rId4"/>
  </sheets>
  <definedNames>
    <definedName name="_xlnm._FilterDatabase" localSheetId="0" hidden="1">'E-SGI-F006 Mapa de Riesgos'!$B$6:$AF$89</definedName>
    <definedName name="_xlnm.Print_Titles" localSheetId="0">'E-SGI-F006 Mapa de Riesgos'!$1:$7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5" i="2" l="1"/>
  <c r="U85" i="2"/>
  <c r="V85" i="2" s="1"/>
  <c r="J88" i="2"/>
  <c r="K88" i="2"/>
  <c r="AA88" i="2"/>
  <c r="AB88" i="2"/>
  <c r="J89" i="2"/>
  <c r="K89" i="2"/>
  <c r="AA89" i="2"/>
  <c r="AB89" i="2"/>
  <c r="J87" i="2"/>
  <c r="K87" i="2"/>
  <c r="J83" i="2"/>
  <c r="K83" i="2"/>
  <c r="J84" i="2"/>
  <c r="K84" i="2"/>
  <c r="J85" i="2"/>
  <c r="K85" i="2"/>
  <c r="J86" i="2"/>
  <c r="K86" i="2"/>
  <c r="M85" i="2" l="1"/>
  <c r="L86" i="2"/>
  <c r="L83" i="2"/>
  <c r="L85" i="2"/>
  <c r="L89" i="2"/>
  <c r="AC88" i="2"/>
  <c r="L88" i="2"/>
  <c r="AC89" i="2"/>
  <c r="L84" i="2"/>
  <c r="L87" i="2"/>
  <c r="AD89" i="2"/>
  <c r="AD88" i="2"/>
  <c r="W23" i="2"/>
  <c r="T23" i="2"/>
  <c r="S23" i="2"/>
  <c r="R23" i="2"/>
  <c r="W22" i="2"/>
  <c r="T22" i="2"/>
  <c r="S22" i="2"/>
  <c r="R22" i="2"/>
  <c r="W21" i="2"/>
  <c r="T21" i="2"/>
  <c r="S21" i="2"/>
  <c r="R21" i="2"/>
  <c r="W20" i="2"/>
  <c r="T20" i="2"/>
  <c r="S20" i="2"/>
  <c r="R20" i="2"/>
  <c r="W19" i="2"/>
  <c r="T19" i="2"/>
  <c r="S19" i="2"/>
  <c r="R19" i="2"/>
  <c r="U19" i="2" l="1"/>
  <c r="V19" i="2" s="1"/>
  <c r="U23" i="2"/>
  <c r="V23" i="2" s="1"/>
  <c r="U20" i="2"/>
  <c r="V20" i="2" s="1"/>
  <c r="U21" i="2"/>
  <c r="V21" i="2" s="1"/>
  <c r="U22" i="2"/>
  <c r="V22" i="2" s="1"/>
  <c r="K8" i="2" l="1"/>
  <c r="J8" i="2"/>
  <c r="M8" i="2" s="1"/>
  <c r="AA9" i="2" l="1"/>
  <c r="AB9" i="2"/>
  <c r="AA10" i="2"/>
  <c r="AB10" i="2"/>
  <c r="AA11" i="2"/>
  <c r="AB11" i="2"/>
  <c r="AA12" i="2"/>
  <c r="AB12" i="2"/>
  <c r="AA13" i="2"/>
  <c r="AB13" i="2"/>
  <c r="AA14" i="2"/>
  <c r="AB14" i="2"/>
  <c r="AA15" i="2"/>
  <c r="AB15" i="2"/>
  <c r="AA16" i="2"/>
  <c r="AB16" i="2"/>
  <c r="AA17" i="2"/>
  <c r="AB17" i="2"/>
  <c r="AA18" i="2"/>
  <c r="AB18" i="2"/>
  <c r="AA19" i="2"/>
  <c r="AB19" i="2"/>
  <c r="AA20" i="2"/>
  <c r="AB20" i="2"/>
  <c r="AA21" i="2"/>
  <c r="AB21" i="2"/>
  <c r="AA22" i="2"/>
  <c r="AB22" i="2"/>
  <c r="AA23" i="2"/>
  <c r="AB23" i="2"/>
  <c r="AA24" i="2"/>
  <c r="AB24" i="2"/>
  <c r="AA25" i="2"/>
  <c r="AB25" i="2"/>
  <c r="AA26" i="2"/>
  <c r="AB26" i="2"/>
  <c r="AA27" i="2"/>
  <c r="AB27" i="2"/>
  <c r="AA28" i="2"/>
  <c r="AB28" i="2"/>
  <c r="AA29" i="2"/>
  <c r="AB29" i="2"/>
  <c r="AA30" i="2"/>
  <c r="AB30" i="2"/>
  <c r="AA31" i="2"/>
  <c r="AB31" i="2"/>
  <c r="AA32" i="2"/>
  <c r="AB32" i="2"/>
  <c r="AA33" i="2"/>
  <c r="AB33" i="2"/>
  <c r="AA34" i="2"/>
  <c r="AB34" i="2"/>
  <c r="AA35" i="2"/>
  <c r="AB35" i="2"/>
  <c r="AA36" i="2"/>
  <c r="AB36" i="2"/>
  <c r="AA37" i="2"/>
  <c r="AB37" i="2"/>
  <c r="AA38" i="2"/>
  <c r="AB38" i="2"/>
  <c r="AA39" i="2"/>
  <c r="AB39" i="2"/>
  <c r="AA40" i="2"/>
  <c r="AB40" i="2"/>
  <c r="AA41" i="2"/>
  <c r="AB41" i="2"/>
  <c r="AA42" i="2"/>
  <c r="AB42" i="2"/>
  <c r="AA43" i="2"/>
  <c r="AB43" i="2"/>
  <c r="AA44" i="2"/>
  <c r="AB44" i="2"/>
  <c r="AA45" i="2"/>
  <c r="AB45" i="2"/>
  <c r="AA46" i="2"/>
  <c r="AB46" i="2"/>
  <c r="AA47" i="2"/>
  <c r="AB47" i="2"/>
  <c r="AA48" i="2"/>
  <c r="AB48" i="2"/>
  <c r="AA49" i="2"/>
  <c r="AB49" i="2"/>
  <c r="AA50" i="2"/>
  <c r="AB50" i="2"/>
  <c r="AA51" i="2"/>
  <c r="AB51" i="2"/>
  <c r="AA52" i="2"/>
  <c r="AB52" i="2"/>
  <c r="AA53" i="2"/>
  <c r="AB53" i="2"/>
  <c r="AA54" i="2"/>
  <c r="AB54" i="2"/>
  <c r="AA55" i="2"/>
  <c r="AB55" i="2"/>
  <c r="AA56" i="2"/>
  <c r="AB56" i="2"/>
  <c r="AA57" i="2"/>
  <c r="AB57" i="2"/>
  <c r="AA58" i="2"/>
  <c r="AB58" i="2"/>
  <c r="AA59" i="2"/>
  <c r="AB59" i="2"/>
  <c r="AA60" i="2"/>
  <c r="AB60" i="2"/>
  <c r="AA61" i="2"/>
  <c r="AB61" i="2"/>
  <c r="AA62" i="2"/>
  <c r="AB62" i="2"/>
  <c r="AA63" i="2"/>
  <c r="AB63" i="2"/>
  <c r="AA64" i="2"/>
  <c r="AB64" i="2"/>
  <c r="AA65" i="2"/>
  <c r="AB65" i="2"/>
  <c r="AA66" i="2"/>
  <c r="AB66" i="2"/>
  <c r="AA67" i="2"/>
  <c r="AB67" i="2"/>
  <c r="AA68" i="2"/>
  <c r="AB68" i="2"/>
  <c r="AA69" i="2"/>
  <c r="AB69" i="2"/>
  <c r="AA70" i="2"/>
  <c r="AB70" i="2"/>
  <c r="AA71" i="2"/>
  <c r="AB71" i="2"/>
  <c r="AA72" i="2"/>
  <c r="AB72" i="2"/>
  <c r="AA73" i="2"/>
  <c r="AB73" i="2"/>
  <c r="AA74" i="2"/>
  <c r="AB74" i="2"/>
  <c r="AA75" i="2"/>
  <c r="AB75" i="2"/>
  <c r="AA76" i="2"/>
  <c r="AB76" i="2"/>
  <c r="AA77" i="2"/>
  <c r="AB77" i="2"/>
  <c r="AA78" i="2"/>
  <c r="AB78" i="2"/>
  <c r="AA79" i="2"/>
  <c r="AB79" i="2"/>
  <c r="AA80" i="2"/>
  <c r="AB80" i="2"/>
  <c r="AA81" i="2"/>
  <c r="AB81" i="2"/>
  <c r="AA82" i="2"/>
  <c r="AB82" i="2"/>
  <c r="AA83" i="2"/>
  <c r="AB83" i="2"/>
  <c r="AA84" i="2"/>
  <c r="AB84" i="2"/>
  <c r="AA85" i="2"/>
  <c r="AB85" i="2"/>
  <c r="AA86" i="2"/>
  <c r="AB86" i="2"/>
  <c r="AA87" i="2"/>
  <c r="AB87" i="2"/>
  <c r="AA8" i="2"/>
  <c r="AB8" i="2"/>
  <c r="AC72" i="2" l="1"/>
  <c r="AC40" i="2"/>
  <c r="AC24" i="2"/>
  <c r="AC16" i="2"/>
  <c r="AC12" i="2"/>
  <c r="AC80" i="2"/>
  <c r="AC76" i="2"/>
  <c r="AC74" i="2"/>
  <c r="AD72" i="2"/>
  <c r="AC56" i="2"/>
  <c r="AC48" i="2"/>
  <c r="AC44" i="2"/>
  <c r="AC42" i="2"/>
  <c r="AD40" i="2"/>
  <c r="AD87" i="2"/>
  <c r="AC64" i="2"/>
  <c r="AC60" i="2"/>
  <c r="AC58" i="2"/>
  <c r="AD56" i="2"/>
  <c r="AC32" i="2"/>
  <c r="AC28" i="2"/>
  <c r="AC26" i="2"/>
  <c r="AD24" i="2"/>
  <c r="AC84" i="2"/>
  <c r="AC82" i="2"/>
  <c r="AD80" i="2"/>
  <c r="AD78" i="2"/>
  <c r="AC68" i="2"/>
  <c r="AC66" i="2"/>
  <c r="AD64" i="2"/>
  <c r="AD62" i="2"/>
  <c r="AC52" i="2"/>
  <c r="AC50" i="2"/>
  <c r="AD48" i="2"/>
  <c r="AD46" i="2"/>
  <c r="AC36" i="2"/>
  <c r="AC34" i="2"/>
  <c r="AD32" i="2"/>
  <c r="AD30" i="2"/>
  <c r="AC20" i="2"/>
  <c r="AD16" i="2"/>
  <c r="AD84" i="2"/>
  <c r="AC78" i="2"/>
  <c r="AD76" i="2"/>
  <c r="AC70" i="2"/>
  <c r="AD68" i="2"/>
  <c r="AC62" i="2"/>
  <c r="AD60" i="2"/>
  <c r="AC54" i="2"/>
  <c r="AD52" i="2"/>
  <c r="AC46" i="2"/>
  <c r="AD44" i="2"/>
  <c r="AC38" i="2"/>
  <c r="AD36" i="2"/>
  <c r="AC30" i="2"/>
  <c r="AD28" i="2"/>
  <c r="AC22" i="2"/>
  <c r="AD20" i="2"/>
  <c r="AD12" i="2"/>
  <c r="AD70" i="2"/>
  <c r="AD54" i="2"/>
  <c r="AD38" i="2"/>
  <c r="AD22" i="2"/>
  <c r="AC81" i="2"/>
  <c r="AD81" i="2"/>
  <c r="AC73" i="2"/>
  <c r="AD73" i="2"/>
  <c r="AC65" i="2"/>
  <c r="AD65" i="2"/>
  <c r="AC57" i="2"/>
  <c r="AD57" i="2"/>
  <c r="AC49" i="2"/>
  <c r="AD49" i="2"/>
  <c r="AC41" i="2"/>
  <c r="AD41" i="2"/>
  <c r="AC33" i="2"/>
  <c r="AD33" i="2"/>
  <c r="AC25" i="2"/>
  <c r="AD25" i="2"/>
  <c r="AC18" i="2"/>
  <c r="AD18" i="2"/>
  <c r="AC17" i="2"/>
  <c r="AD17" i="2"/>
  <c r="AC10" i="2"/>
  <c r="AD10" i="2"/>
  <c r="AC9" i="2"/>
  <c r="AD9" i="2"/>
  <c r="AD82" i="2"/>
  <c r="AD74" i="2"/>
  <c r="AD66" i="2"/>
  <c r="AD58" i="2"/>
  <c r="AD50" i="2"/>
  <c r="AD42" i="2"/>
  <c r="AD34" i="2"/>
  <c r="AD26" i="2"/>
  <c r="AD86" i="2"/>
  <c r="AC86" i="2"/>
  <c r="AC77" i="2"/>
  <c r="AD77" i="2"/>
  <c r="AC69" i="2"/>
  <c r="AD69" i="2"/>
  <c r="AC61" i="2"/>
  <c r="AD61" i="2"/>
  <c r="AC53" i="2"/>
  <c r="AD53" i="2"/>
  <c r="AC45" i="2"/>
  <c r="AD45" i="2"/>
  <c r="AC37" i="2"/>
  <c r="AD37" i="2"/>
  <c r="AC29" i="2"/>
  <c r="AD29" i="2"/>
  <c r="AC21" i="2"/>
  <c r="AD21" i="2"/>
  <c r="AC14" i="2"/>
  <c r="AD14" i="2"/>
  <c r="AC13" i="2"/>
  <c r="AD13" i="2"/>
  <c r="AC8" i="2"/>
  <c r="AD85" i="2"/>
  <c r="AC83" i="2"/>
  <c r="AC79" i="2"/>
  <c r="AC75" i="2"/>
  <c r="AC71" i="2"/>
  <c r="AC67" i="2"/>
  <c r="AC63" i="2"/>
  <c r="AC59" i="2"/>
  <c r="AC55" i="2"/>
  <c r="AC51" i="2"/>
  <c r="AC47" i="2"/>
  <c r="AC43" i="2"/>
  <c r="AC39" i="2"/>
  <c r="AC35" i="2"/>
  <c r="AC31" i="2"/>
  <c r="AC27" i="2"/>
  <c r="AC23" i="2"/>
  <c r="AC19" i="2"/>
  <c r="AC15" i="2"/>
  <c r="AC11" i="2"/>
  <c r="AD83" i="2"/>
  <c r="AD79" i="2"/>
  <c r="AD75" i="2"/>
  <c r="AD71" i="2"/>
  <c r="AD67" i="2"/>
  <c r="AD63" i="2"/>
  <c r="AD59" i="2"/>
  <c r="AD55" i="2"/>
  <c r="AD51" i="2"/>
  <c r="AD47" i="2"/>
  <c r="AD43" i="2"/>
  <c r="AD39" i="2"/>
  <c r="AD35" i="2"/>
  <c r="AD31" i="2"/>
  <c r="AD27" i="2"/>
  <c r="AD23" i="2"/>
  <c r="AD19" i="2"/>
  <c r="AD15" i="2"/>
  <c r="AD11" i="2"/>
  <c r="AC85" i="2"/>
  <c r="AC87" i="2"/>
  <c r="T84" i="2"/>
  <c r="W84" i="2"/>
  <c r="S84" i="2"/>
  <c r="R84" i="2"/>
  <c r="M84" i="2"/>
  <c r="U84" i="2" l="1"/>
  <c r="V84" i="2" s="1"/>
  <c r="T83" i="2"/>
  <c r="W83" i="2"/>
  <c r="S83" i="2"/>
  <c r="R83" i="2"/>
  <c r="M83" i="2"/>
  <c r="U83" i="2" l="1"/>
  <c r="V83" i="2" s="1"/>
  <c r="T47" i="2"/>
  <c r="S47" i="2"/>
  <c r="R47" i="2"/>
  <c r="W47" i="2"/>
  <c r="J47" i="2"/>
  <c r="K47" i="2"/>
  <c r="L47" i="2" l="1"/>
  <c r="M47" i="2"/>
  <c r="U47" i="2"/>
  <c r="V47" i="2" s="1"/>
  <c r="B9" i="2"/>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W26" i="2" l="1"/>
  <c r="T26" i="2"/>
  <c r="S26" i="2"/>
  <c r="R26" i="2"/>
  <c r="W25" i="2"/>
  <c r="T25" i="2"/>
  <c r="S25" i="2"/>
  <c r="R25" i="2"/>
  <c r="W24" i="2"/>
  <c r="T24" i="2"/>
  <c r="S24" i="2"/>
  <c r="R24" i="2"/>
  <c r="J24" i="2"/>
  <c r="K24" i="2"/>
  <c r="J25" i="2"/>
  <c r="K25" i="2"/>
  <c r="J26" i="2"/>
  <c r="K26" i="2"/>
  <c r="L25" i="2" l="1"/>
  <c r="M26" i="2"/>
  <c r="M25" i="2"/>
  <c r="L24" i="2"/>
  <c r="L26" i="2"/>
  <c r="M24" i="2"/>
  <c r="U24" i="2"/>
  <c r="V24" i="2" s="1"/>
  <c r="U25" i="2"/>
  <c r="V25" i="2" s="1"/>
  <c r="U26" i="2"/>
  <c r="V26" i="2" s="1"/>
  <c r="AD8" i="2" l="1"/>
  <c r="W82" i="2"/>
  <c r="T82" i="2"/>
  <c r="S82" i="2"/>
  <c r="R82" i="2"/>
  <c r="W81" i="2"/>
  <c r="T81" i="2"/>
  <c r="S81" i="2"/>
  <c r="R81" i="2"/>
  <c r="W80" i="2"/>
  <c r="T80" i="2"/>
  <c r="S80" i="2"/>
  <c r="R80" i="2"/>
  <c r="J80" i="2"/>
  <c r="K80" i="2"/>
  <c r="J81" i="2"/>
  <c r="K81" i="2"/>
  <c r="J82" i="2"/>
  <c r="K82" i="2"/>
  <c r="M82" i="2" l="1"/>
  <c r="U80" i="2"/>
  <c r="V80" i="2" s="1"/>
  <c r="U81" i="2"/>
  <c r="V81" i="2" s="1"/>
  <c r="U82" i="2"/>
  <c r="V82" i="2" s="1"/>
  <c r="L82" i="2"/>
  <c r="L81" i="2"/>
  <c r="L80" i="2"/>
  <c r="M80" i="2"/>
  <c r="M81" i="2"/>
  <c r="K9" i="2"/>
  <c r="W79" i="2" l="1"/>
  <c r="T79" i="2"/>
  <c r="S79" i="2"/>
  <c r="R79" i="2"/>
  <c r="K79" i="2"/>
  <c r="J79" i="2"/>
  <c r="W78" i="2"/>
  <c r="T78" i="2"/>
  <c r="S78" i="2"/>
  <c r="R78" i="2"/>
  <c r="K78" i="2"/>
  <c r="J78" i="2"/>
  <c r="W77" i="2"/>
  <c r="T77" i="2"/>
  <c r="S77" i="2"/>
  <c r="R77" i="2"/>
  <c r="K77" i="2"/>
  <c r="J77" i="2"/>
  <c r="M77" i="2" s="1"/>
  <c r="W76" i="2"/>
  <c r="T76" i="2"/>
  <c r="S76" i="2"/>
  <c r="R76" i="2"/>
  <c r="K76" i="2"/>
  <c r="J76" i="2"/>
  <c r="W75" i="2"/>
  <c r="T75" i="2"/>
  <c r="S75" i="2"/>
  <c r="R75" i="2"/>
  <c r="K75" i="2"/>
  <c r="J75" i="2"/>
  <c r="W74" i="2"/>
  <c r="T74" i="2"/>
  <c r="S74" i="2"/>
  <c r="R74" i="2"/>
  <c r="K74" i="2"/>
  <c r="J74" i="2"/>
  <c r="W73" i="2"/>
  <c r="T73" i="2"/>
  <c r="S73" i="2"/>
  <c r="R73" i="2"/>
  <c r="K73" i="2"/>
  <c r="J73" i="2"/>
  <c r="M73" i="2" s="1"/>
  <c r="M74" i="2" l="1"/>
  <c r="M75" i="2"/>
  <c r="M76" i="2"/>
  <c r="M78" i="2"/>
  <c r="M79" i="2"/>
  <c r="L73" i="2"/>
  <c r="L74" i="2"/>
  <c r="L75" i="2"/>
  <c r="L76" i="2"/>
  <c r="L77" i="2"/>
  <c r="L78" i="2"/>
  <c r="L79" i="2"/>
  <c r="U73" i="2"/>
  <c r="V73" i="2" s="1"/>
  <c r="U74" i="2"/>
  <c r="V74" i="2" s="1"/>
  <c r="U75" i="2"/>
  <c r="V75" i="2" s="1"/>
  <c r="U76" i="2"/>
  <c r="V76" i="2" s="1"/>
  <c r="U77" i="2"/>
  <c r="V77" i="2" s="1"/>
  <c r="U78" i="2"/>
  <c r="V78" i="2" s="1"/>
  <c r="U79" i="2"/>
  <c r="V79" i="2" s="1"/>
  <c r="T72" i="2"/>
  <c r="W72" i="2"/>
  <c r="T71" i="2"/>
  <c r="W71" i="2"/>
  <c r="S72" i="2"/>
  <c r="S71" i="2"/>
  <c r="R72" i="2"/>
  <c r="R71" i="2"/>
  <c r="K72" i="2"/>
  <c r="K71" i="2"/>
  <c r="J72" i="2"/>
  <c r="J71" i="2"/>
  <c r="L71" i="2" s="1"/>
  <c r="L72" i="2" l="1"/>
  <c r="M72" i="2"/>
  <c r="M71" i="2"/>
  <c r="U72" i="2"/>
  <c r="V72" i="2" s="1"/>
  <c r="U71" i="2"/>
  <c r="V71" i="2" s="1"/>
  <c r="T70" i="2"/>
  <c r="W70" i="2"/>
  <c r="S70" i="2"/>
  <c r="R70" i="2"/>
  <c r="K70" i="2"/>
  <c r="J70" i="2"/>
  <c r="T69" i="2"/>
  <c r="W69" i="2"/>
  <c r="S69" i="2"/>
  <c r="R69" i="2"/>
  <c r="K69" i="2"/>
  <c r="J69" i="2"/>
  <c r="M69" i="2" l="1"/>
  <c r="M70" i="2"/>
  <c r="L69" i="2"/>
  <c r="L70" i="2"/>
  <c r="U69" i="2"/>
  <c r="V69" i="2" s="1"/>
  <c r="U70" i="2"/>
  <c r="V70" i="2" s="1"/>
  <c r="T68" i="2"/>
  <c r="W68" i="2"/>
  <c r="S68" i="2"/>
  <c r="R68" i="2"/>
  <c r="U68" i="2" l="1"/>
  <c r="V68" i="2" s="1"/>
  <c r="K68" i="2"/>
  <c r="J68" i="2"/>
  <c r="M68" i="2" l="1"/>
  <c r="L68" i="2"/>
  <c r="T67" i="2"/>
  <c r="W67" i="2"/>
  <c r="T66" i="2"/>
  <c r="W66" i="2"/>
  <c r="T65" i="2"/>
  <c r="W65" i="2"/>
  <c r="S67" i="2"/>
  <c r="S66" i="2"/>
  <c r="S65" i="2"/>
  <c r="R67" i="2"/>
  <c r="R66" i="2"/>
  <c r="R65" i="2"/>
  <c r="K67" i="2"/>
  <c r="K66" i="2"/>
  <c r="K65" i="2"/>
  <c r="J67" i="2"/>
  <c r="J66" i="2"/>
  <c r="J65" i="2"/>
  <c r="M65" i="2" l="1"/>
  <c r="M66" i="2"/>
  <c r="M67" i="2"/>
  <c r="L66" i="2"/>
  <c r="L65" i="2"/>
  <c r="L67" i="2"/>
  <c r="U65" i="2"/>
  <c r="V65" i="2" s="1"/>
  <c r="U66" i="2"/>
  <c r="V66" i="2" s="1"/>
  <c r="U67" i="2"/>
  <c r="V67" i="2" s="1"/>
  <c r="T64" i="2"/>
  <c r="W64" i="2"/>
  <c r="S64" i="2"/>
  <c r="R64" i="2"/>
  <c r="T63" i="2"/>
  <c r="W63" i="2"/>
  <c r="S63" i="2"/>
  <c r="R63" i="2"/>
  <c r="K64" i="2"/>
  <c r="J64" i="2"/>
  <c r="K63" i="2"/>
  <c r="J63" i="2"/>
  <c r="M63" i="2" l="1"/>
  <c r="M64" i="2"/>
  <c r="L63" i="2"/>
  <c r="L64" i="2"/>
  <c r="U64" i="2"/>
  <c r="V64" i="2" s="1"/>
  <c r="U63" i="2"/>
  <c r="V63" i="2" s="1"/>
  <c r="T62" i="2"/>
  <c r="W62" i="2"/>
  <c r="S62" i="2"/>
  <c r="R62" i="2"/>
  <c r="T61" i="2"/>
  <c r="W61" i="2"/>
  <c r="S61" i="2"/>
  <c r="R61" i="2"/>
  <c r="K62" i="2"/>
  <c r="J62" i="2"/>
  <c r="K61" i="2"/>
  <c r="J61" i="2"/>
  <c r="M62" i="2" l="1"/>
  <c r="M61" i="2"/>
  <c r="L61" i="2"/>
  <c r="L62" i="2"/>
  <c r="U61" i="2"/>
  <c r="V61" i="2" s="1"/>
  <c r="U62" i="2"/>
  <c r="V62" i="2" s="1"/>
  <c r="T60" i="2"/>
  <c r="W60" i="2"/>
  <c r="S60" i="2"/>
  <c r="R60" i="2"/>
  <c r="K60" i="2"/>
  <c r="J60" i="2"/>
  <c r="T59" i="2"/>
  <c r="W59" i="2"/>
  <c r="T58" i="2"/>
  <c r="W58" i="2"/>
  <c r="S59" i="2"/>
  <c r="S58" i="2"/>
  <c r="R59" i="2"/>
  <c r="R58" i="2"/>
  <c r="K59" i="2"/>
  <c r="J59" i="2"/>
  <c r="K58" i="2"/>
  <c r="J58" i="2"/>
  <c r="T57" i="2"/>
  <c r="W57" i="2"/>
  <c r="S57" i="2"/>
  <c r="R57" i="2"/>
  <c r="K57" i="2"/>
  <c r="J57" i="2"/>
  <c r="M57" i="2" l="1"/>
  <c r="M59" i="2"/>
  <c r="M60" i="2"/>
  <c r="M58" i="2"/>
  <c r="L57" i="2"/>
  <c r="L58" i="2"/>
  <c r="L59" i="2"/>
  <c r="L60" i="2"/>
  <c r="U57" i="2"/>
  <c r="V57" i="2" s="1"/>
  <c r="U58" i="2"/>
  <c r="V58" i="2" s="1"/>
  <c r="U60" i="2"/>
  <c r="V60" i="2" s="1"/>
  <c r="U59" i="2"/>
  <c r="V59" i="2" s="1"/>
  <c r="T54" i="2"/>
  <c r="S54" i="2"/>
  <c r="R54" i="2"/>
  <c r="K54" i="2"/>
  <c r="J54" i="2"/>
  <c r="M54" i="2" l="1"/>
  <c r="L54" i="2"/>
  <c r="U54" i="2"/>
  <c r="T53" i="2"/>
  <c r="S53" i="2"/>
  <c r="R53" i="2"/>
  <c r="K53" i="2"/>
  <c r="J53" i="2"/>
  <c r="T52" i="2"/>
  <c r="T51" i="2"/>
  <c r="S52" i="2"/>
  <c r="R52" i="2"/>
  <c r="S51" i="2"/>
  <c r="R51" i="2"/>
  <c r="K52" i="2"/>
  <c r="J52" i="2"/>
  <c r="K51" i="2"/>
  <c r="J51" i="2"/>
  <c r="M51" i="2" l="1"/>
  <c r="M52" i="2"/>
  <c r="M53" i="2"/>
  <c r="L51" i="2"/>
  <c r="L52" i="2"/>
  <c r="L53" i="2"/>
  <c r="U51" i="2"/>
  <c r="U53" i="2"/>
  <c r="U52" i="2"/>
  <c r="T50" i="2"/>
  <c r="S50" i="2"/>
  <c r="R50" i="2"/>
  <c r="T49" i="2"/>
  <c r="S49" i="2"/>
  <c r="R49" i="2"/>
  <c r="K50" i="2"/>
  <c r="J50" i="2"/>
  <c r="K49" i="2"/>
  <c r="J49" i="2"/>
  <c r="M49" i="2" l="1"/>
  <c r="M50" i="2"/>
  <c r="L49" i="2"/>
  <c r="L50" i="2"/>
  <c r="U49" i="2"/>
  <c r="V49" i="2" s="1"/>
  <c r="U50" i="2"/>
  <c r="V50" i="2" s="1"/>
  <c r="W49" i="2"/>
  <c r="W50" i="2"/>
  <c r="W51" i="2"/>
  <c r="W52" i="2"/>
  <c r="W53" i="2"/>
  <c r="W54" i="2"/>
  <c r="W55" i="2"/>
  <c r="W56" i="2"/>
  <c r="V51" i="2"/>
  <c r="V52" i="2"/>
  <c r="V53" i="2"/>
  <c r="V54" i="2"/>
  <c r="T41" i="2" l="1"/>
  <c r="T40" i="2"/>
  <c r="S41" i="2"/>
  <c r="S40" i="2"/>
  <c r="R41" i="2"/>
  <c r="R40" i="2"/>
  <c r="K41" i="2"/>
  <c r="K40" i="2"/>
  <c r="J41" i="2"/>
  <c r="J40" i="2"/>
  <c r="L41" i="2" l="1"/>
  <c r="M41" i="2"/>
  <c r="M40" i="2"/>
  <c r="L40" i="2"/>
  <c r="U41" i="2"/>
  <c r="U40" i="2"/>
  <c r="T39" i="2"/>
  <c r="T38" i="2"/>
  <c r="S39" i="2"/>
  <c r="S38" i="2"/>
  <c r="R39" i="2"/>
  <c r="R38" i="2"/>
  <c r="K39" i="2"/>
  <c r="K38" i="2"/>
  <c r="J39" i="2"/>
  <c r="J38" i="2"/>
  <c r="L38" i="2" s="1"/>
  <c r="L39" i="2" l="1"/>
  <c r="M39" i="2"/>
  <c r="M38" i="2"/>
  <c r="U38" i="2"/>
  <c r="U39" i="2"/>
  <c r="T37" i="2"/>
  <c r="T36" i="2"/>
  <c r="S37" i="2"/>
  <c r="S36" i="2"/>
  <c r="R37" i="2"/>
  <c r="R36" i="2"/>
  <c r="T35" i="2"/>
  <c r="T34" i="2"/>
  <c r="S35" i="2"/>
  <c r="S34" i="2"/>
  <c r="R35" i="2"/>
  <c r="R34" i="2"/>
  <c r="T33" i="2"/>
  <c r="T32" i="2"/>
  <c r="T31" i="2"/>
  <c r="T30" i="2"/>
  <c r="S33" i="2"/>
  <c r="S32" i="2"/>
  <c r="S31" i="2"/>
  <c r="S30" i="2"/>
  <c r="R33" i="2"/>
  <c r="R32" i="2"/>
  <c r="R31" i="2"/>
  <c r="R30" i="2"/>
  <c r="K37" i="2"/>
  <c r="J37" i="2"/>
  <c r="K36" i="2"/>
  <c r="J36" i="2"/>
  <c r="K35" i="2"/>
  <c r="J35" i="2"/>
  <c r="K34" i="2"/>
  <c r="J34" i="2"/>
  <c r="K33" i="2"/>
  <c r="J33" i="2"/>
  <c r="K32" i="2"/>
  <c r="J32" i="2"/>
  <c r="K31" i="2"/>
  <c r="J31" i="2"/>
  <c r="K30" i="2"/>
  <c r="J30" i="2"/>
  <c r="M30" i="2" l="1"/>
  <c r="M31" i="2"/>
  <c r="M32" i="2"/>
  <c r="M33" i="2"/>
  <c r="M34" i="2"/>
  <c r="M35" i="2"/>
  <c r="M36" i="2"/>
  <c r="M37" i="2"/>
  <c r="L30" i="2"/>
  <c r="L31" i="2"/>
  <c r="L32" i="2"/>
  <c r="L33" i="2"/>
  <c r="L34" i="2"/>
  <c r="L35" i="2"/>
  <c r="L36" i="2"/>
  <c r="L37" i="2"/>
  <c r="U36" i="2"/>
  <c r="V36" i="2" s="1"/>
  <c r="U37" i="2"/>
  <c r="V37" i="2" s="1"/>
  <c r="U34" i="2"/>
  <c r="U33" i="2"/>
  <c r="V33" i="2" s="1"/>
  <c r="U31" i="2"/>
  <c r="V31" i="2" s="1"/>
  <c r="U35" i="2"/>
  <c r="V35" i="2" s="1"/>
  <c r="U30" i="2"/>
  <c r="V30" i="2" s="1"/>
  <c r="U32" i="2"/>
  <c r="V32" i="2" s="1"/>
  <c r="W29" i="2"/>
  <c r="W30" i="2"/>
  <c r="W31" i="2"/>
  <c r="W32" i="2"/>
  <c r="W33" i="2"/>
  <c r="W34" i="2"/>
  <c r="W35" i="2"/>
  <c r="W36" i="2"/>
  <c r="W37" i="2"/>
  <c r="W38" i="2"/>
  <c r="W39" i="2"/>
  <c r="W40" i="2"/>
  <c r="W41" i="2"/>
  <c r="W42" i="2"/>
  <c r="W43" i="2"/>
  <c r="W44" i="2"/>
  <c r="W45" i="2"/>
  <c r="W46" i="2"/>
  <c r="W48" i="2"/>
  <c r="V34" i="2"/>
  <c r="V38" i="2"/>
  <c r="V39" i="2"/>
  <c r="V40" i="2"/>
  <c r="V41" i="2"/>
  <c r="T56" i="2" l="1"/>
  <c r="S56" i="2"/>
  <c r="R56" i="2"/>
  <c r="K56" i="2"/>
  <c r="J56" i="2"/>
  <c r="M56" i="2" l="1"/>
  <c r="L56" i="2"/>
  <c r="U56" i="2"/>
  <c r="V56" i="2" s="1"/>
  <c r="W14" i="2"/>
  <c r="T14" i="2"/>
  <c r="S14" i="2"/>
  <c r="R14" i="2"/>
  <c r="K14" i="2"/>
  <c r="J14" i="2"/>
  <c r="W13" i="2"/>
  <c r="T13" i="2"/>
  <c r="S13" i="2"/>
  <c r="R13" i="2"/>
  <c r="K13" i="2"/>
  <c r="J13" i="2"/>
  <c r="W12" i="2"/>
  <c r="T12" i="2"/>
  <c r="S12" i="2"/>
  <c r="R12" i="2"/>
  <c r="K12" i="2"/>
  <c r="J12" i="2"/>
  <c r="W11" i="2"/>
  <c r="T11" i="2"/>
  <c r="S11" i="2"/>
  <c r="R11" i="2"/>
  <c r="K11" i="2"/>
  <c r="J11" i="2"/>
  <c r="M12" i="2" l="1"/>
  <c r="M11" i="2"/>
  <c r="M13" i="2"/>
  <c r="M14" i="2"/>
  <c r="L11" i="2"/>
  <c r="L12" i="2"/>
  <c r="L13" i="2"/>
  <c r="L14" i="2"/>
  <c r="U12" i="2"/>
  <c r="V12" i="2" s="1"/>
  <c r="U13" i="2"/>
  <c r="V13" i="2" s="1"/>
  <c r="U14" i="2"/>
  <c r="V14" i="2" s="1"/>
  <c r="U11" i="2"/>
  <c r="V11" i="2" s="1"/>
  <c r="W10" i="2"/>
  <c r="W9" i="2"/>
  <c r="T55" i="2" l="1"/>
  <c r="S55" i="2"/>
  <c r="R55" i="2"/>
  <c r="K55" i="2"/>
  <c r="J55" i="2"/>
  <c r="T43" i="2"/>
  <c r="S43" i="2"/>
  <c r="R43" i="2"/>
  <c r="K43" i="2"/>
  <c r="J43" i="2"/>
  <c r="T45" i="2"/>
  <c r="S45" i="2"/>
  <c r="R45" i="2"/>
  <c r="K45" i="2"/>
  <c r="J45" i="2"/>
  <c r="T44" i="2"/>
  <c r="S44" i="2"/>
  <c r="R44" i="2"/>
  <c r="K44" i="2"/>
  <c r="J44" i="2"/>
  <c r="T46" i="2"/>
  <c r="S46" i="2"/>
  <c r="R46" i="2"/>
  <c r="K46" i="2"/>
  <c r="M46" i="2" s="1"/>
  <c r="J46" i="2"/>
  <c r="T48" i="2"/>
  <c r="S48" i="2"/>
  <c r="R48" i="2"/>
  <c r="K48" i="2"/>
  <c r="J48" i="2"/>
  <c r="M45" i="2" l="1"/>
  <c r="M55" i="2"/>
  <c r="M48" i="2"/>
  <c r="M44" i="2"/>
  <c r="M43" i="2"/>
  <c r="L48" i="2"/>
  <c r="L44" i="2"/>
  <c r="L43" i="2"/>
  <c r="L46" i="2"/>
  <c r="L45" i="2"/>
  <c r="L55" i="2"/>
  <c r="U44" i="2"/>
  <c r="V44" i="2" s="1"/>
  <c r="U45" i="2"/>
  <c r="V45" i="2" s="1"/>
  <c r="U55" i="2"/>
  <c r="V55" i="2" s="1"/>
  <c r="U48" i="2"/>
  <c r="V48" i="2" s="1"/>
  <c r="U43" i="2"/>
  <c r="V43" i="2" s="1"/>
  <c r="U46" i="2"/>
  <c r="V46" i="2" s="1"/>
  <c r="W28" i="2"/>
  <c r="W27" i="2"/>
  <c r="W18" i="2"/>
  <c r="W17" i="2"/>
  <c r="W16" i="2"/>
  <c r="T29" i="2"/>
  <c r="S29" i="2"/>
  <c r="R29" i="2"/>
  <c r="T28" i="2"/>
  <c r="S28" i="2"/>
  <c r="R28" i="2"/>
  <c r="T27" i="2"/>
  <c r="S27" i="2"/>
  <c r="R27" i="2"/>
  <c r="T18" i="2"/>
  <c r="S18" i="2"/>
  <c r="R18" i="2"/>
  <c r="T17" i="2"/>
  <c r="S17" i="2"/>
  <c r="R17" i="2"/>
  <c r="T16" i="2"/>
  <c r="S16" i="2"/>
  <c r="R16" i="2"/>
  <c r="K29" i="2"/>
  <c r="J29" i="2"/>
  <c r="K28" i="2"/>
  <c r="J28" i="2"/>
  <c r="K27" i="2"/>
  <c r="J27" i="2"/>
  <c r="K23" i="2"/>
  <c r="J23" i="2"/>
  <c r="K22" i="2"/>
  <c r="J22" i="2"/>
  <c r="K21" i="2"/>
  <c r="J21" i="2"/>
  <c r="K20" i="2"/>
  <c r="J20" i="2"/>
  <c r="K19" i="2"/>
  <c r="J19" i="2"/>
  <c r="K18" i="2"/>
  <c r="J18" i="2"/>
  <c r="K17" i="2"/>
  <c r="J17" i="2"/>
  <c r="K16" i="2"/>
  <c r="J16" i="2"/>
  <c r="T10" i="2"/>
  <c r="S10" i="2"/>
  <c r="R10" i="2"/>
  <c r="T9" i="2"/>
  <c r="S9" i="2"/>
  <c r="R9" i="2"/>
  <c r="T8" i="2"/>
  <c r="S8" i="2"/>
  <c r="R8" i="2"/>
  <c r="K10" i="2"/>
  <c r="J10" i="2"/>
  <c r="J9" i="2"/>
  <c r="M9" i="2" s="1"/>
  <c r="M21" i="2" l="1"/>
  <c r="M22" i="2"/>
  <c r="M27" i="2"/>
  <c r="M16" i="2"/>
  <c r="M17" i="2"/>
  <c r="M18" i="2"/>
  <c r="M19" i="2"/>
  <c r="M20" i="2"/>
  <c r="M10" i="2"/>
  <c r="M23" i="2"/>
  <c r="M28" i="2"/>
  <c r="M29" i="2"/>
  <c r="L16" i="2"/>
  <c r="L17" i="2"/>
  <c r="L18" i="2"/>
  <c r="L19" i="2"/>
  <c r="L20" i="2"/>
  <c r="L21" i="2"/>
  <c r="L22" i="2"/>
  <c r="L23" i="2"/>
  <c r="L27" i="2"/>
  <c r="L28" i="2"/>
  <c r="L29" i="2"/>
  <c r="L9" i="2"/>
  <c r="L10" i="2"/>
  <c r="U17" i="2"/>
  <c r="V17" i="2" s="1"/>
  <c r="U28" i="2"/>
  <c r="V28" i="2" s="1"/>
  <c r="U18" i="2"/>
  <c r="V18" i="2" s="1"/>
  <c r="U29" i="2"/>
  <c r="V29" i="2" s="1"/>
  <c r="U16" i="2"/>
  <c r="V16" i="2" s="1"/>
  <c r="U27" i="2"/>
  <c r="V27" i="2" s="1"/>
  <c r="U8" i="2"/>
  <c r="U10" i="2"/>
  <c r="V10" i="2" s="1"/>
  <c r="U9" i="2"/>
  <c r="V9" i="2" s="1"/>
  <c r="T42" i="2"/>
  <c r="S42" i="2"/>
  <c r="R42" i="2"/>
  <c r="K42" i="2"/>
  <c r="J42" i="2"/>
  <c r="M42" i="2" l="1"/>
  <c r="L42" i="2"/>
  <c r="U42" i="2"/>
  <c r="V42" i="2" s="1"/>
  <c r="W15" i="2" l="1"/>
  <c r="T15" i="2"/>
  <c r="S15" i="2"/>
  <c r="R15" i="2"/>
  <c r="K15" i="2"/>
  <c r="J15" i="2"/>
  <c r="W8" i="2"/>
  <c r="M15" i="2" l="1"/>
  <c r="L15" i="2"/>
  <c r="L8" i="2"/>
  <c r="U15" i="2"/>
  <c r="V15" i="2" s="1"/>
  <c r="V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author>
    <author>Toshiba</author>
  </authors>
  <commentList>
    <comment ref="F23" authorId="0" shapeId="0" xr:uid="{5FCFA19C-6814-4C9E-8ED7-70D58B2A07F7}">
      <text>
        <r>
          <rPr>
            <b/>
            <sz val="9"/>
            <color indexed="81"/>
            <rFont val="Tahoma"/>
            <family val="2"/>
          </rPr>
          <t>Aleja:</t>
        </r>
        <r>
          <rPr>
            <sz val="9"/>
            <color indexed="81"/>
            <rFont val="Tahoma"/>
            <family val="2"/>
          </rPr>
          <t xml:space="preserve">
revisar las causas, que no creeria incluir la de no elaboración del archvios de respaldo, porque estos no los hacemos nosotros, se salen de nuestro control </t>
        </r>
      </text>
    </comment>
    <comment ref="H83" authorId="1" shapeId="0" xr:uid="{7CBABC6F-7532-470A-A64E-F7CDC97046F7}">
      <text>
        <r>
          <rPr>
            <b/>
            <sz val="9"/>
            <color indexed="81"/>
            <rFont val="Tahoma"/>
            <family val="2"/>
          </rPr>
          <t>Toshiba:</t>
        </r>
        <r>
          <rPr>
            <sz val="9"/>
            <color indexed="81"/>
            <rFont val="Tahoma"/>
            <family val="2"/>
          </rPr>
          <t xml:space="preserve">
</t>
        </r>
        <r>
          <rPr>
            <b/>
            <sz val="9"/>
            <color indexed="81"/>
            <rFont val="Tahoma"/>
            <family val="2"/>
          </rPr>
          <t>CASI SEGURO:</t>
        </r>
        <r>
          <rPr>
            <sz val="9"/>
            <color indexed="81"/>
            <rFont val="Tahoma"/>
            <family val="2"/>
          </rPr>
          <t xml:space="preserve">
Se espera que el evento ocurra en la mayoría de las circunstancias
</t>
        </r>
        <r>
          <rPr>
            <b/>
            <sz val="9"/>
            <color indexed="81"/>
            <rFont val="Tahoma"/>
            <family val="2"/>
          </rPr>
          <t xml:space="preserve">Frecuencia: </t>
        </r>
        <r>
          <rPr>
            <sz val="9"/>
            <color indexed="81"/>
            <rFont val="Tahoma"/>
            <family val="2"/>
          </rPr>
          <t xml:space="preserve">Más de una vez al año
</t>
        </r>
      </text>
    </comment>
    <comment ref="I83" authorId="1" shapeId="0" xr:uid="{F3A1E143-84AC-41B7-980E-D538B29CCA79}">
      <text>
        <r>
          <rPr>
            <b/>
            <sz val="9"/>
            <color indexed="81"/>
            <rFont val="Tahoma"/>
            <family val="2"/>
          </rPr>
          <t>Toshiba:</t>
        </r>
        <r>
          <rPr>
            <sz val="9"/>
            <color indexed="81"/>
            <rFont val="Tahoma"/>
            <family val="2"/>
          </rPr>
          <t xml:space="preserve">
</t>
        </r>
        <r>
          <rPr>
            <b/>
            <sz val="9"/>
            <color indexed="81"/>
            <rFont val="Tahoma"/>
            <family val="2"/>
          </rPr>
          <t>NIVEL MODERADO:
Cualitativo:</t>
        </r>
        <r>
          <rPr>
            <sz val="9"/>
            <color indexed="81"/>
            <rFont val="Tahoma"/>
            <family val="2"/>
          </rPr>
          <t xml:space="preserve">
</t>
        </r>
        <r>
          <rPr>
            <b/>
            <sz val="9"/>
            <color indexed="81"/>
            <rFont val="Tahoma"/>
            <family val="2"/>
          </rPr>
          <t xml:space="preserve">* </t>
        </r>
        <r>
          <rPr>
            <sz val="9"/>
            <color indexed="81"/>
            <rFont val="Tahoma"/>
            <family val="2"/>
          </rPr>
          <t xml:space="preserve">Impacto que afecte la ejecución presupuestal en un valor ≥5 %
● Pérdida de cobertura en la prestación de los servicios del instituto
≥10 %
● Pago de indemnizaciones a terceros por acciones legales que
pueden afectar el presupuesto total del instituto en un valor ≥5 %
● Pago de sanciones económicas por incumplimiento en la
normatividad aplicable ante un ente regulador, las cuales afectan
en un valor ≥5 % del presupuesto general del instituto
</t>
        </r>
        <r>
          <rPr>
            <b/>
            <sz val="9"/>
            <color indexed="81"/>
            <rFont val="Tahoma"/>
            <family val="2"/>
          </rPr>
          <t>Cuantitativo:</t>
        </r>
        <r>
          <rPr>
            <sz val="9"/>
            <color indexed="81"/>
            <rFont val="Tahoma"/>
            <family val="2"/>
          </rPr>
          <t xml:space="preserve">
● </t>
        </r>
        <r>
          <rPr>
            <b/>
            <sz val="9"/>
            <color indexed="81"/>
            <rFont val="Tahoma"/>
            <family val="2"/>
          </rPr>
          <t>Reclamaciones o quejas</t>
        </r>
        <r>
          <rPr>
            <sz val="9"/>
            <color indexed="81"/>
            <rFont val="Tahoma"/>
            <family val="2"/>
          </rPr>
          <t xml:space="preserve"> de los usuarios que
podrían implicar una denuncia ante los entes
reguladores o una demanda de largo alcance para
el instituto
● </t>
        </r>
        <r>
          <rPr>
            <b/>
            <sz val="9"/>
            <color indexed="81"/>
            <rFont val="Tahoma"/>
            <family val="2"/>
          </rPr>
          <t>Inoportunidad en la información</t>
        </r>
        <r>
          <rPr>
            <sz val="9"/>
            <color indexed="81"/>
            <rFont val="Tahoma"/>
            <family val="2"/>
          </rPr>
          <t xml:space="preserve"> ocasionando
retrasos en la atención a los usuarios
● </t>
        </r>
        <r>
          <rPr>
            <b/>
            <sz val="9"/>
            <color indexed="81"/>
            <rFont val="Tahoma"/>
            <family val="2"/>
          </rPr>
          <t>Reproceso de actividades</t>
        </r>
        <r>
          <rPr>
            <sz val="9"/>
            <color indexed="81"/>
            <rFont val="Tahoma"/>
            <family val="2"/>
          </rPr>
          <t xml:space="preserve"> y aumento de carga
operativa
●</t>
        </r>
        <r>
          <rPr>
            <b/>
            <sz val="9"/>
            <color indexed="81"/>
            <rFont val="Tahoma"/>
            <family val="2"/>
          </rPr>
          <t xml:space="preserve"> Imagen institucional afectada</t>
        </r>
        <r>
          <rPr>
            <sz val="9"/>
            <color indexed="81"/>
            <rFont val="Tahoma"/>
            <family val="2"/>
          </rPr>
          <t xml:space="preserve"> en el orden nacional
o regional por retrasos en la prestación del
servicio a los usuarios o ciudadanos
●</t>
        </r>
        <r>
          <rPr>
            <b/>
            <sz val="9"/>
            <color indexed="81"/>
            <rFont val="Tahoma"/>
            <family val="2"/>
          </rPr>
          <t xml:space="preserve"> Investigaciones</t>
        </r>
        <r>
          <rPr>
            <sz val="9"/>
            <color indexed="81"/>
            <rFont val="Tahoma"/>
            <family val="2"/>
          </rPr>
          <t xml:space="preserve"> penales, fiscales o disciplinarias
</t>
        </r>
      </text>
    </comment>
  </commentList>
</comments>
</file>

<file path=xl/sharedStrings.xml><?xml version="1.0" encoding="utf-8"?>
<sst xmlns="http://schemas.openxmlformats.org/spreadsheetml/2006/main" count="1186" uniqueCount="566">
  <si>
    <t>No.</t>
  </si>
  <si>
    <t>Tipo</t>
  </si>
  <si>
    <t>Probabilidad</t>
  </si>
  <si>
    <t>Impacto</t>
  </si>
  <si>
    <t>Valoración del Riesgo</t>
  </si>
  <si>
    <t>Riesgo</t>
  </si>
  <si>
    <t>Controles</t>
  </si>
  <si>
    <t>IMPACTO</t>
  </si>
  <si>
    <t>Causa</t>
  </si>
  <si>
    <t>Consecuencia</t>
  </si>
  <si>
    <t>Impacto después del control</t>
  </si>
  <si>
    <t>Insignificante</t>
  </si>
  <si>
    <t>Menor</t>
  </si>
  <si>
    <t>Mayor</t>
  </si>
  <si>
    <t>Catastrófico</t>
  </si>
  <si>
    <t>Raro</t>
  </si>
  <si>
    <t>Posible</t>
  </si>
  <si>
    <t>Probable</t>
  </si>
  <si>
    <t>Casi Seguro</t>
  </si>
  <si>
    <t>Valoración del riesgo</t>
  </si>
  <si>
    <t>Moderado</t>
  </si>
  <si>
    <t>Fuente de Verificación</t>
  </si>
  <si>
    <t>Proceso</t>
  </si>
  <si>
    <t>Valor
Probab
Inherente</t>
  </si>
  <si>
    <t>Valor
Impacto
Inherente</t>
  </si>
  <si>
    <t>Valor
Riesgo
Inherente</t>
  </si>
  <si>
    <t>Valor Res
Probab</t>
  </si>
  <si>
    <t>Valor Res
Impacto</t>
  </si>
  <si>
    <t>Valor Res
Riesgo</t>
  </si>
  <si>
    <t>Descripción</t>
  </si>
  <si>
    <t>Naturaleza</t>
  </si>
  <si>
    <t>Clase</t>
  </si>
  <si>
    <t>Aplicado a</t>
  </si>
  <si>
    <t>Efectividad</t>
  </si>
  <si>
    <t>Valor Naturaleza</t>
  </si>
  <si>
    <t>Valor Clase</t>
  </si>
  <si>
    <t>Valor Aplica</t>
  </si>
  <si>
    <t>Valor Control</t>
  </si>
  <si>
    <t>Acción para ajustar valor del riesgo</t>
  </si>
  <si>
    <t>Concurso de Méritos</t>
  </si>
  <si>
    <t>Provisión de Empleos</t>
  </si>
  <si>
    <t>Evaluación del Desempeño Laboral</t>
  </si>
  <si>
    <t>Registro Público de Carrera Administrativa</t>
  </si>
  <si>
    <t>Doctrina</t>
  </si>
  <si>
    <t>Acreditación de Universidades</t>
  </si>
  <si>
    <t>Planeación Institucional</t>
  </si>
  <si>
    <t>Sistemas de Gestión</t>
  </si>
  <si>
    <t>Gestión de Tecnologías de la Información</t>
  </si>
  <si>
    <t>Gestión de Comunicaciones</t>
  </si>
  <si>
    <t>Infraestructura</t>
  </si>
  <si>
    <t>Talento Humano</t>
  </si>
  <si>
    <t>Representación Judicial y Extrajudicial</t>
  </si>
  <si>
    <t>Gestión de Recursos Tecnológicos</t>
  </si>
  <si>
    <t>Gestión Documental</t>
  </si>
  <si>
    <t>Gestión de Recursos Financieros</t>
  </si>
  <si>
    <t>Contratación</t>
  </si>
  <si>
    <t>Control Interno Disciplinario</t>
  </si>
  <si>
    <t>Gestión Contable</t>
  </si>
  <si>
    <t>Atención al Ciudadano</t>
  </si>
  <si>
    <t>Evaluación y Seguimiento a la Gestión</t>
  </si>
  <si>
    <t>PROCESOS</t>
  </si>
  <si>
    <t>TIPO</t>
  </si>
  <si>
    <t>Operativo</t>
  </si>
  <si>
    <t>Financiero</t>
  </si>
  <si>
    <t>Cumplimiento</t>
  </si>
  <si>
    <t>Efecto de la acción</t>
  </si>
  <si>
    <t>Políticas de Tratamiento</t>
  </si>
  <si>
    <t>Mitigar</t>
  </si>
  <si>
    <t>Dispersar</t>
  </si>
  <si>
    <t>Transferir</t>
  </si>
  <si>
    <t>Asumir</t>
  </si>
  <si>
    <t>Evitar</t>
  </si>
  <si>
    <t>Eficaz</t>
  </si>
  <si>
    <t>Eficiente</t>
  </si>
  <si>
    <t>Efectiva</t>
  </si>
  <si>
    <t>Sin Efecto</t>
  </si>
  <si>
    <t>INSTRUCCIONES DE DILIGENCIAMIENTO DEL FORMATO</t>
  </si>
  <si>
    <t>Identificación del Riesgo</t>
  </si>
  <si>
    <t>Escriba el código del riesgo que está siendo analizado por la matriz de riesgos.</t>
  </si>
  <si>
    <t>Es una lista de valores que contiene los nombres de los procesos institucionales. Elija el nombre del proceso al cual pertenecen el riesgo que se está evaluando.</t>
  </si>
  <si>
    <t>Escriba el nombre o descripción completa del riesgo. Recuerde que el nombre o descripción del riesgo debe corresponder al posible evento que puede afectar los objetivos del proceso o alguno de los objetivos institucionales.</t>
  </si>
  <si>
    <t>En este campo escriba las acciones, tareas, influencias, vulnerabilidades o amenazas que pueden hacer que se presente el riesgo que se está evaluando.</t>
  </si>
  <si>
    <t>En este campo escriba con detalle el efecto o resultante de que las causas permitan que el riesgos se concrete o materialice.  Si esta consecuencia afecta alguno de los pilares de la seguridad de la información, al finalizar la descripción de la posible consecuencia entre parentesis escriba el o los pilares que pueden verse afectados (Confidencialidad, Integridad o Disponibilidad).</t>
  </si>
  <si>
    <t>Este es un campo de cálculo automático, que toma como base la equivalencia numérica de los factores de Probabilidad e Impacto seleccionados en las columnas correspondientes, para entregar el valor inherente del riesgo evaluado (antes de identificar o evaluar los controles o salvaguardas aplicables).</t>
  </si>
  <si>
    <t>En este campo se describe el control que puede aplicarse para que el riesgo evaluado no se manifieste en el proceso. También puede ser identificada una salvaguarda o mecanísmo automatizado que influya directamente sobre las causas identificadas del riesgo, para evitar su materialización. Los documentos administrativos como instructivos, guías, manuales de usuario, protocolos de trabajo, también hacen parte de los controles que pueden influir sobre el riesgo.</t>
  </si>
  <si>
    <r>
      <t xml:space="preserve">Este campo es una lista de valores que permite identificar la naturaleza o tipo de control que se ha identificado. Estos valores pueden ser </t>
    </r>
    <r>
      <rPr>
        <b/>
        <i/>
        <sz val="11"/>
        <color theme="1"/>
        <rFont val="Arial"/>
        <family val="2"/>
      </rPr>
      <t>Correctivo</t>
    </r>
    <r>
      <rPr>
        <sz val="11"/>
        <color theme="1"/>
        <rFont val="Arial"/>
        <family val="2"/>
      </rPr>
      <t xml:space="preserve">, cuando el control está encaminado a atender alguna causa o propiemente al riesgo despúes de que se ha materializado; </t>
    </r>
    <r>
      <rPr>
        <b/>
        <i/>
        <sz val="11"/>
        <color theme="1"/>
        <rFont val="Arial"/>
        <family val="2"/>
      </rPr>
      <t>Preventivo</t>
    </r>
    <r>
      <rPr>
        <sz val="11"/>
        <color theme="1"/>
        <rFont val="Arial"/>
        <family val="2"/>
      </rPr>
      <t xml:space="preserve">, cuando el control está diseñado para evitar que alguna causa o el riesgo se presente; y </t>
    </r>
    <r>
      <rPr>
        <b/>
        <i/>
        <sz val="11"/>
        <color theme="1"/>
        <rFont val="Arial"/>
        <family val="2"/>
      </rPr>
      <t>Detectivo</t>
    </r>
    <r>
      <rPr>
        <sz val="11"/>
        <color theme="1"/>
        <rFont val="Arial"/>
        <family val="2"/>
      </rPr>
      <t>, cuando el control está diseñado para informar con antelación, cambios en las causas o en las mediciones del entorno que pueden alertar sobre la posible materialización del riesgo.</t>
    </r>
  </si>
  <si>
    <r>
      <t xml:space="preserve">Este es un campo calculado, que toma en cuenta la Naturaleza, la Clase y la Aplicación del control para otorgar una valoración del control asociado al riesgo.  Estre campo puede tener los valores </t>
    </r>
    <r>
      <rPr>
        <b/>
        <i/>
        <sz val="11"/>
        <color theme="1"/>
        <rFont val="Arial"/>
        <family val="2"/>
      </rPr>
      <t>Sin control</t>
    </r>
    <r>
      <rPr>
        <sz val="11"/>
        <color theme="1"/>
        <rFont val="Arial"/>
        <family val="2"/>
      </rPr>
      <t xml:space="preserve">, cuando no existe el control o el mismo no puede ser valorado en cuando a su naturaleza, clase y afectación; o </t>
    </r>
    <r>
      <rPr>
        <b/>
        <i/>
        <sz val="11"/>
        <color theme="1"/>
        <rFont val="Arial"/>
        <family val="2"/>
      </rPr>
      <t>Control Débil</t>
    </r>
    <r>
      <rPr>
        <sz val="11"/>
        <color theme="1"/>
        <rFont val="Arial"/>
        <family val="2"/>
      </rPr>
      <t xml:space="preserve">, cuando el control existente apenas es suficiente para atender el riesgo; o </t>
    </r>
    <r>
      <rPr>
        <b/>
        <i/>
        <sz val="11"/>
        <color theme="1"/>
        <rFont val="Arial"/>
        <family val="2"/>
      </rPr>
      <t>Control Adecuado</t>
    </r>
    <r>
      <rPr>
        <sz val="11"/>
        <color theme="1"/>
        <rFont val="Arial"/>
        <family val="2"/>
      </rPr>
      <t xml:space="preserve">, cuando el control existente opera de manera acertada sobre las variables del riesgo; o </t>
    </r>
    <r>
      <rPr>
        <b/>
        <i/>
        <sz val="11"/>
        <color theme="1"/>
        <rFont val="Arial"/>
        <family val="2"/>
      </rPr>
      <t>Control Fuerte</t>
    </r>
    <r>
      <rPr>
        <sz val="11"/>
        <color theme="1"/>
        <rFont val="Arial"/>
        <family val="2"/>
      </rPr>
      <t>, cuando el control opera completamente sobre las variables del riesgo.</t>
    </r>
  </si>
  <si>
    <r>
      <t xml:space="preserve">Este campo también es calculado, su resultado le indica al evaluador del riesgo como el control identificado puede cambiar el valor de las variables del mismo, bien sea para se </t>
    </r>
    <r>
      <rPr>
        <b/>
        <i/>
        <sz val="11"/>
        <color theme="1"/>
        <rFont val="Arial"/>
        <family val="2"/>
      </rPr>
      <t>Cambie el valor de la probabilidad</t>
    </r>
    <r>
      <rPr>
        <sz val="11"/>
        <color theme="1"/>
        <rFont val="Arial"/>
        <family val="2"/>
      </rPr>
      <t xml:space="preserve">, o se </t>
    </r>
    <r>
      <rPr>
        <b/>
        <i/>
        <sz val="11"/>
        <color theme="1"/>
        <rFont val="Arial"/>
        <family val="2"/>
      </rPr>
      <t>Cambie el valor del impacto</t>
    </r>
    <r>
      <rPr>
        <sz val="11"/>
        <color theme="1"/>
        <rFont val="Arial"/>
        <family val="2"/>
      </rPr>
      <t xml:space="preserve">, o de manera paralela se </t>
    </r>
    <r>
      <rPr>
        <b/>
        <i/>
        <sz val="11"/>
        <color theme="1"/>
        <rFont val="Arial"/>
        <family val="2"/>
      </rPr>
      <t>Cambie el valor de probabilidad e impacto</t>
    </r>
    <r>
      <rPr>
        <sz val="11"/>
        <color theme="1"/>
        <rFont val="Arial"/>
        <family val="2"/>
      </rPr>
      <t>, o no se realice ningún cambio a estas variables (</t>
    </r>
    <r>
      <rPr>
        <b/>
        <i/>
        <sz val="11"/>
        <color theme="1"/>
        <rFont val="Arial"/>
        <family val="2"/>
      </rPr>
      <t>Sin Acción</t>
    </r>
    <r>
      <rPr>
        <sz val="11"/>
        <color theme="1"/>
        <rFont val="Arial"/>
        <family val="2"/>
      </rPr>
      <t>), en cuyo caso, se debería proponer un plan de tratamiento, teniendo en cuenta el valor inherente del riesgo.</t>
    </r>
  </si>
  <si>
    <t>En este campo se describe la ubicación o medio de referencia usado para validar y valorar el control que se identificó para el riesgo.</t>
  </si>
  <si>
    <t>En esta lista de valores que muestra la posible frecuencia con que puede ocurrir el riesgo evaluado y se deberá cambiar el valor de la probabilidad según el o los controles identificados y su respectiva valoración.</t>
  </si>
  <si>
    <t>En esta lista de valores se muestran los posibles daños o afectaciones con que se puede medir el riesgo evaluado en el proceso. El valor del impacto se deberá cambiar según el o los controles identificados y su respectiva valoración.</t>
  </si>
  <si>
    <t>Este campo de cálculo automático, toma como base la equivalencia numérica de los factores de Probabilidad e Impacto seleccionados en las columnas correspondientes, para entregar el valor del riesgo después de identificar o evaluar los controles o salvaguardas aplicables.</t>
  </si>
  <si>
    <t>Vigilancia de Carrera Administrativa</t>
  </si>
  <si>
    <t>Estratégico</t>
  </si>
  <si>
    <t>Corrupción</t>
  </si>
  <si>
    <t>Tecnología</t>
  </si>
  <si>
    <t>Imagen</t>
  </si>
  <si>
    <t>Todos los procesos de la CNSC</t>
  </si>
  <si>
    <t>De esta lista de valores elija el tipo de riesgo que se está evaluando.  Esta lista corresponde a los valores TIPO del riesgo: Administrativo, Operativo, Financiero, Legal, Tecnológico, Seguridad de la Información, Corrupción.</t>
  </si>
  <si>
    <t>FORMATO MATRIZ DE RIESGOS</t>
  </si>
  <si>
    <t>Esta lista de valores muestra la posible frecuencia con que puede ocurrir o por registros históricos se conoce que el riesgo evaluado se ha manifestado en el proceso. El valor de la probabilidad que elija deberá corresponder a las definiciones o parámetros identificados en la Guía Metodologica  para la Gestión del Riesgo - E-SGI-E003 vigente en el IDEAM.</t>
  </si>
  <si>
    <t>Esta lista de valores muestra los posibles daños o afectaciones con que se puede medir el riesgo evaluado en el proceso. El valor del impacto que elija deberá corresponder a las definiciones o parámetros identificados en la Guía Metodologica  para la Gestión del Riesgo - E-SGI-E003 vigente en el IDEAM.</t>
  </si>
  <si>
    <r>
      <t xml:space="preserve">Esta lista de valores identifica la clase de control identificado.  Esta clase puede ser </t>
    </r>
    <r>
      <rPr>
        <b/>
        <i/>
        <sz val="11"/>
        <color theme="1"/>
        <rFont val="Arial"/>
        <family val="2"/>
      </rPr>
      <t>Manual</t>
    </r>
    <r>
      <rPr>
        <sz val="11"/>
        <color theme="1"/>
        <rFont val="Arial"/>
        <family val="2"/>
      </rPr>
      <t xml:space="preserve">, es decir que algún servidor del Ideam debe activar el control o </t>
    </r>
    <r>
      <rPr>
        <b/>
        <i/>
        <sz val="11"/>
        <color theme="1"/>
        <rFont val="Arial"/>
        <family val="2"/>
      </rPr>
      <t>Automático</t>
    </r>
    <r>
      <rPr>
        <sz val="11"/>
        <color theme="1"/>
        <rFont val="Arial"/>
        <family val="2"/>
      </rPr>
      <t>, es decir que el control se activa sin necesidad de la intervención de una persona.</t>
    </r>
  </si>
  <si>
    <t>Improbable</t>
  </si>
  <si>
    <r>
      <t xml:space="preserve">CODIGO: </t>
    </r>
    <r>
      <rPr>
        <sz val="11"/>
        <color theme="1"/>
        <rFont val="Arial Narrow"/>
        <family val="2"/>
      </rPr>
      <t>E-SGI-F006</t>
    </r>
  </si>
  <si>
    <r>
      <t>PAGINA</t>
    </r>
    <r>
      <rPr>
        <sz val="11"/>
        <color theme="1"/>
        <rFont val="Arial Narrow"/>
        <family val="2"/>
      </rPr>
      <t xml:space="preserve"> 1 de 1</t>
    </r>
  </si>
  <si>
    <t>Gestión de la Planeación</t>
  </si>
  <si>
    <t>Gestión de las Comunicaciones</t>
  </si>
  <si>
    <t>Gestión de Tecnología de Información y Comunicaciones</t>
  </si>
  <si>
    <t>Gestión de Cooperación y Asuntos Internacionales</t>
  </si>
  <si>
    <t>Generación de Datos e Información Hidrometeorológica y Ambiental para la Toma de Decisiones</t>
  </si>
  <si>
    <t>Generación de Conocimiento e Investigación</t>
  </si>
  <si>
    <t>Servicios</t>
  </si>
  <si>
    <t>Gestión a la Atención al Ciudadano</t>
  </si>
  <si>
    <t>Gestión de Servicios Administrativos</t>
  </si>
  <si>
    <t>Gestión de Almacén e Inventarios</t>
  </si>
  <si>
    <t>Gestión Jurídica y Contractual</t>
  </si>
  <si>
    <t>Gestión del Desarrollo del Talento Humano</t>
  </si>
  <si>
    <t>Gestión Financiera</t>
  </si>
  <si>
    <t>Gestión del Control Disciplinario Interno</t>
  </si>
  <si>
    <t>Evaluación y el Mejoramiento Continuo</t>
  </si>
  <si>
    <t>Correctivo</t>
  </si>
  <si>
    <t>Preventivo</t>
  </si>
  <si>
    <t>Detectivo</t>
  </si>
  <si>
    <t>Manual</t>
  </si>
  <si>
    <r>
      <t xml:space="preserve">Con esta lista de valores se evalúa al control respecto a su afectación sobre el valor de la </t>
    </r>
    <r>
      <rPr>
        <b/>
        <i/>
        <sz val="11"/>
        <color theme="1"/>
        <rFont val="Arial"/>
        <family val="2"/>
      </rPr>
      <t>Probabilidad</t>
    </r>
    <r>
      <rPr>
        <sz val="11"/>
        <color theme="1"/>
        <rFont val="Arial"/>
        <family val="2"/>
      </rPr>
      <t xml:space="preserve">, es decir cambiado el valor de la frecuencia; o sobre el valor del </t>
    </r>
    <r>
      <rPr>
        <b/>
        <i/>
        <sz val="11"/>
        <color theme="1"/>
        <rFont val="Arial"/>
        <family val="2"/>
      </rPr>
      <t>Impacto</t>
    </r>
    <r>
      <rPr>
        <sz val="11"/>
        <color theme="1"/>
        <rFont val="Arial"/>
        <family val="2"/>
      </rPr>
      <t>, cambiando el valor de la afectación del riesgo.</t>
    </r>
  </si>
  <si>
    <t>Seguridad digital</t>
  </si>
  <si>
    <t xml:space="preserve">Perdida de bienes </t>
  </si>
  <si>
    <t>Perdida</t>
  </si>
  <si>
    <t xml:space="preserve">No hay auto control de los bienes por parte de los funcionarios </t>
  </si>
  <si>
    <t xml:space="preserve">Acta de toma de inventario </t>
  </si>
  <si>
    <t>Actas de reuniones</t>
  </si>
  <si>
    <t>No poder utilizar los aplicativos para realizar actividades de digitalización y radicación de correspondencia institucional</t>
  </si>
  <si>
    <t>*Perdida de la documentación.
* Sobrecostos de insumos.
* Reprocesos en las actividades. 
* Procesos disciplinarios por perdida de documentos institucionales.</t>
  </si>
  <si>
    <t>* No poder dar respuesta a las solicitudes de los usuarios interno y externos del Instituto.
* Represamiento de documentos para radicar y digitalizar.
* Represamiento de los documentos para archivar y organizar en físico.</t>
  </si>
  <si>
    <t>Ambos</t>
  </si>
  <si>
    <t>Seguimiento a mesas de ayuda</t>
  </si>
  <si>
    <t>Formato Informe mensual del seguimiento</t>
  </si>
  <si>
    <t>Pérdida de la información contenida en el archivo de gestión y en el archivo técnico, y del centro de documentación.</t>
  </si>
  <si>
    <t>Inadecuado uso y manejo de los documentos públicos para beneficio personal o de un tercero.</t>
  </si>
  <si>
    <t>*Desconocimiento o mala aplicación de la normatividad vigente.
*Desconocimiento de los procesos, procedimientos y otros documentos del Sistema de Gestión Integrado.</t>
  </si>
  <si>
    <t>Poco Probable</t>
  </si>
  <si>
    <t>Direccionamiento de vinculación en favor de un tercero</t>
  </si>
  <si>
    <t>Sanciones disciplinarias, penales y/o fiscales.</t>
  </si>
  <si>
    <t>Pérdida de la información</t>
  </si>
  <si>
    <t>Inadecuada manipulación de las historias laborales por parte de los usuarios.</t>
  </si>
  <si>
    <r>
      <t xml:space="preserve">*Influencia de terceras personas para la vinculación del personal.
</t>
    </r>
    <r>
      <rPr>
        <b/>
        <sz val="10"/>
        <rFont val="Arial"/>
        <family val="2"/>
      </rPr>
      <t>*</t>
    </r>
    <r>
      <rPr>
        <sz val="10"/>
        <rFont val="Arial"/>
        <family val="2"/>
      </rPr>
      <t>Intereses personales para favorecer un tercero</t>
    </r>
  </si>
  <si>
    <r>
      <t>*</t>
    </r>
    <r>
      <rPr>
        <sz val="10"/>
        <color theme="1"/>
        <rFont val="Arial"/>
        <family val="2"/>
      </rPr>
      <t xml:space="preserve">Pérdida de la información
</t>
    </r>
    <r>
      <rPr>
        <b/>
        <sz val="10"/>
        <color theme="1"/>
        <rFont val="Arial"/>
        <family val="2"/>
      </rPr>
      <t>*</t>
    </r>
    <r>
      <rPr>
        <sz val="10"/>
        <color theme="1"/>
        <rFont val="Arial"/>
        <family val="2"/>
      </rPr>
      <t xml:space="preserve">Falta de credibilidad en los procesos institucionales
</t>
    </r>
    <r>
      <rPr>
        <b/>
        <sz val="10"/>
        <color theme="1"/>
        <rFont val="Arial"/>
        <family val="2"/>
      </rPr>
      <t>*</t>
    </r>
    <r>
      <rPr>
        <sz val="10"/>
        <color theme="1"/>
        <rFont val="Arial"/>
        <family val="2"/>
      </rPr>
      <t>Pérdida de imagen tanto del área como del instituto</t>
    </r>
  </si>
  <si>
    <t>Formato Control Préstamo de Expedientes 
A-GH-F001</t>
  </si>
  <si>
    <r>
      <rPr>
        <b/>
        <sz val="10"/>
        <color theme="1"/>
        <rFont val="Arial"/>
        <family val="2"/>
      </rPr>
      <t>*</t>
    </r>
    <r>
      <rPr>
        <sz val="10"/>
        <color theme="1"/>
        <rFont val="Arial"/>
        <family val="2"/>
      </rPr>
      <t xml:space="preserve">Formato Análisis Hoja de Vida A-G-F012
</t>
    </r>
    <r>
      <rPr>
        <b/>
        <sz val="10"/>
        <color theme="1"/>
        <rFont val="Arial"/>
        <family val="2"/>
      </rPr>
      <t>*</t>
    </r>
    <r>
      <rPr>
        <sz val="10"/>
        <color theme="1"/>
        <rFont val="Arial"/>
        <family val="2"/>
      </rPr>
      <t>Publicaciones para provisión de encargos y nombramientos provisionales.</t>
    </r>
  </si>
  <si>
    <t>No realizar las actividades planeadas dentro de los Planes y Programas de  Gestión del Desarrollo del Talento Humano del Instituto.</t>
  </si>
  <si>
    <t>Incumplimiento a la afiliación del Sistema General de Seguridad Social y Riesgos Profesionales</t>
  </si>
  <si>
    <r>
      <t xml:space="preserve">* </t>
    </r>
    <r>
      <rPr>
        <sz val="10"/>
        <color theme="1"/>
        <rFont val="Arial"/>
        <family val="2"/>
      </rPr>
      <t xml:space="preserve">Error en la parametrización de los conceptos salariales y de descuentos para la liquidación de nómina (Desconocimiento de las normas y procedimientos).
</t>
    </r>
    <r>
      <rPr>
        <b/>
        <sz val="10"/>
        <color theme="1"/>
        <rFont val="Arial"/>
        <family val="2"/>
      </rPr>
      <t>*</t>
    </r>
    <r>
      <rPr>
        <sz val="10"/>
        <color theme="1"/>
        <rFont val="Arial"/>
        <family val="2"/>
      </rPr>
      <t>Fallas en el sistema de personal y de nómina del Instituto.</t>
    </r>
  </si>
  <si>
    <r>
      <t>*</t>
    </r>
    <r>
      <rPr>
        <sz val="10"/>
        <color theme="1"/>
        <rFont val="Arial"/>
        <family val="2"/>
      </rPr>
      <t xml:space="preserve">Peticiones, quejas, reclamos por parte de los funcionarios afectados.
</t>
    </r>
    <r>
      <rPr>
        <b/>
        <sz val="10"/>
        <color theme="1"/>
        <rFont val="Arial"/>
        <family val="2"/>
      </rPr>
      <t>*</t>
    </r>
    <r>
      <rPr>
        <sz val="10"/>
        <color theme="1"/>
        <rFont val="Arial"/>
        <family val="2"/>
      </rPr>
      <t>Pago de lo no debido
*Pérdida de imagen tanto del área como del instituto</t>
    </r>
  </si>
  <si>
    <t>Promulgación de leyes y decretos que implementan las políticas de austeridad del gasto público, que afectan directamente el presupuesto asignada para el buen desarrollo de las actividades indicadas en los planes y programas del Instituto</t>
  </si>
  <si>
    <r>
      <t>*</t>
    </r>
    <r>
      <rPr>
        <sz val="10"/>
        <color theme="1"/>
        <rFont val="Arial"/>
        <family val="2"/>
      </rPr>
      <t xml:space="preserve">Afectación en la calidad de servicio.
</t>
    </r>
    <r>
      <rPr>
        <b/>
        <sz val="10"/>
        <color theme="1"/>
        <rFont val="Arial"/>
        <family val="2"/>
      </rPr>
      <t xml:space="preserve">* </t>
    </r>
    <r>
      <rPr>
        <sz val="10"/>
        <color theme="1"/>
        <rFont val="Arial"/>
        <family val="2"/>
      </rPr>
      <t xml:space="preserve">Afectación en la efectividad de servicio.
</t>
    </r>
    <r>
      <rPr>
        <b/>
        <sz val="10"/>
        <color theme="1"/>
        <rFont val="Arial"/>
        <family val="2"/>
      </rPr>
      <t>*</t>
    </r>
    <r>
      <rPr>
        <sz val="10"/>
        <color theme="1"/>
        <rFont val="Arial"/>
        <family val="2"/>
      </rPr>
      <t xml:space="preserve">Afectación del Clima laboral
</t>
    </r>
    <r>
      <rPr>
        <b/>
        <sz val="10"/>
        <color theme="1"/>
        <rFont val="Arial"/>
        <family val="2"/>
      </rPr>
      <t>*</t>
    </r>
    <r>
      <rPr>
        <sz val="10"/>
        <color theme="1"/>
        <rFont val="Arial"/>
        <family val="2"/>
      </rPr>
      <t>Incumplimiento a los indicadores de procesos.</t>
    </r>
  </si>
  <si>
    <r>
      <t xml:space="preserve">*Presentación de documentación incompleta e indebido diligenciamiento del formato de afiliación. 
</t>
    </r>
    <r>
      <rPr>
        <b/>
        <sz val="10"/>
        <color theme="1"/>
        <rFont val="Arial"/>
        <family val="2"/>
      </rPr>
      <t>*</t>
    </r>
    <r>
      <rPr>
        <sz val="10"/>
        <color theme="1"/>
        <rFont val="Arial"/>
        <family val="2"/>
      </rPr>
      <t xml:space="preserve">Reporte inoportuno de la novedad de traslado. </t>
    </r>
  </si>
  <si>
    <r>
      <rPr>
        <b/>
        <sz val="10"/>
        <color theme="1"/>
        <rFont val="Arial"/>
        <family val="2"/>
      </rPr>
      <t>*</t>
    </r>
    <r>
      <rPr>
        <sz val="10"/>
        <color theme="1"/>
        <rFont val="Arial"/>
        <family val="2"/>
      </rPr>
      <t xml:space="preserve">Sanciones legales.
</t>
    </r>
    <r>
      <rPr>
        <b/>
        <sz val="10"/>
        <color theme="1"/>
        <rFont val="Arial"/>
        <family val="2"/>
      </rPr>
      <t>*</t>
    </r>
    <r>
      <rPr>
        <sz val="10"/>
        <color theme="1"/>
        <rFont val="Arial"/>
        <family val="2"/>
      </rPr>
      <t xml:space="preserve">Sanciones pecuniarias
</t>
    </r>
    <r>
      <rPr>
        <b/>
        <sz val="10"/>
        <color theme="1"/>
        <rFont val="Arial"/>
        <family val="2"/>
      </rPr>
      <t>*</t>
    </r>
    <r>
      <rPr>
        <sz val="10"/>
        <color theme="1"/>
        <rFont val="Arial"/>
        <family val="2"/>
      </rPr>
      <t xml:space="preserve">Posibles demandas.
</t>
    </r>
    <r>
      <rPr>
        <b/>
        <sz val="10"/>
        <color theme="1"/>
        <rFont val="Arial"/>
        <family val="2"/>
      </rPr>
      <t>*</t>
    </r>
    <r>
      <rPr>
        <sz val="10"/>
        <color theme="1"/>
        <rFont val="Arial"/>
        <family val="2"/>
      </rPr>
      <t>Posibles multas</t>
    </r>
  </si>
  <si>
    <t>Retraso en el envío de la información</t>
  </si>
  <si>
    <t xml:space="preserve">* Emisión de alertas tardías para la toma de decisiones relacionadas a la gestión de riesgo.  
* Pérdida de credibilidad de la entidad ante la comunidad.
* Mayor incertidumbre en el análisis de la información. </t>
  </si>
  <si>
    <t xml:space="preserve">Falta de confiabilidad de la información. </t>
  </si>
  <si>
    <t>Manejo inapropiado de la información</t>
  </si>
  <si>
    <t>* Uso de las herramientas dispuestas en la oficina para lucro personal.
* Actos malintencionados frente al manejo de la información que reposa en la oficina
* Entrega de información preliminar para fines privados
* Elaboración de pronósticos dirigidos</t>
  </si>
  <si>
    <t xml:space="preserve">*Carta de compromiso firmada por el equipo de trabajo (funcionarios y contratistas) relaciona con el adecuado manejo y destinos de la información de pronósticos.
*Clausula de confidencialidad y manejo de la información en los contratos </t>
  </si>
  <si>
    <t>*Plan de capacitación ejecutado 
*Plan Anual de Adquisiciones ejecutado</t>
  </si>
  <si>
    <t>*Carta de compromiso firmada por servidores 
*Nuevos contratos con clausula de confidencialidad y manejo de la información</t>
  </si>
  <si>
    <r>
      <rPr>
        <b/>
        <sz val="10"/>
        <color theme="1"/>
        <rFont val="Arial"/>
        <family val="2"/>
      </rPr>
      <t>*</t>
    </r>
    <r>
      <rPr>
        <sz val="10"/>
        <color theme="1"/>
        <rFont val="Arial"/>
        <family val="2"/>
      </rPr>
      <t xml:space="preserve">Número de radicado del formulario de la afiliación con sello EPS y ARL.
</t>
    </r>
    <r>
      <rPr>
        <b/>
        <sz val="10"/>
        <color theme="1"/>
        <rFont val="Arial"/>
        <family val="2"/>
      </rPr>
      <t>*</t>
    </r>
    <r>
      <rPr>
        <sz val="10"/>
        <color theme="1"/>
        <rFont val="Arial"/>
        <family val="2"/>
      </rPr>
      <t xml:space="preserve">Archivar en las historias laborales de cada funcionario los  formatos de afiliación a EPS y ARL. 
</t>
    </r>
    <r>
      <rPr>
        <b/>
        <sz val="10"/>
        <color theme="1"/>
        <rFont val="Arial"/>
        <family val="2"/>
      </rPr>
      <t>*</t>
    </r>
    <r>
      <rPr>
        <sz val="10"/>
        <color theme="1"/>
        <rFont val="Arial"/>
        <family val="2"/>
      </rPr>
      <t xml:space="preserve">Con las solicitudes de traslado de EPS, una vez radicado el respectivo formulario, se comunica con la EPS para verificar el estado de este o a través de la plataforma BDUA (Base de Datos Única de Afiliados al Sistema General de Seguridad Social).
</t>
    </r>
    <r>
      <rPr>
        <b/>
        <sz val="10"/>
        <color theme="1"/>
        <rFont val="Arial"/>
        <family val="2"/>
      </rPr>
      <t>*</t>
    </r>
    <r>
      <rPr>
        <sz val="10"/>
        <color theme="1"/>
        <rFont val="Arial"/>
        <family val="2"/>
      </rPr>
      <t>Creación de expediente  por funcionario.</t>
    </r>
  </si>
  <si>
    <t>Inadecuada aplicación de los principios contractuales en las diferentes etapas de la contratación del Instituto</t>
  </si>
  <si>
    <t>Direccionar los procesos contractuales en favorecimiento de un tercero</t>
  </si>
  <si>
    <t>* Intereses particulares
* Favorecimiento de intereses a terceros</t>
  </si>
  <si>
    <t>* Falta de recursos 
* Falta de diligencia del apoderado</t>
  </si>
  <si>
    <t>*La no detección y corrección de desviaciones al interior de la organización.
*Ocultamiento de información o situaciones generadoras de riesgo en el funcionamiento del Instituto
*Falta de segregación de funciones, Falta de reconocimiento de las funciones de ley de la oficina.
*Perdida de Independencia en el funcionamiento y pronunciamiento de la OCI</t>
  </si>
  <si>
    <t>Presentar informes de auditorias,  de cumplimiento  y seguimiento a objetivos, metas, procesos, planes y proyectos con inconsistencias y/u omitiendo información</t>
  </si>
  <si>
    <t xml:space="preserve">Las recomendaciones formuladas no contribuyen  al mejoramiento continuo y al fortalecimiento institucional </t>
  </si>
  <si>
    <t>*Juicios a priori, conducentes a conclusiones equivocadas
*Incumplimientos e inoportunidades en el desarrollo de la gestión</t>
  </si>
  <si>
    <t>Verificación de los procesos a contratar en el Comité de Contratación</t>
  </si>
  <si>
    <t>Elaborar informe de estado de ejecución de los procesos y presentarlos en el Comité de Conciliación</t>
  </si>
  <si>
    <t>Listas de asistencia</t>
  </si>
  <si>
    <t>Reporte generado del sistema de gestión documental del Instituto</t>
  </si>
  <si>
    <t>Actas de comité de contratación</t>
  </si>
  <si>
    <t>Actas de comité de conciliación</t>
  </si>
  <si>
    <t>Perdida de continuidad de la información</t>
  </si>
  <si>
    <t>*Hojas de inspección
*Informe de auditorias</t>
  </si>
  <si>
    <t>*Informe de auditorias
*Evaluaciones de los capacitados</t>
  </si>
  <si>
    <t>Inoportunidad en el suministro de bienes y servicios necesarios para el funcionamiento de la Entidad</t>
  </si>
  <si>
    <t xml:space="preserve">*Ambiente inadecuado de trabajo.
*Insatisfacción del funcionario.
*Fallas en la prestación del servicio. </t>
  </si>
  <si>
    <t>Manejo indebido de caja menor del IDEAM</t>
  </si>
  <si>
    <t>*Peculado y detrimento patrimonial 
*Acciones disciplinarias por parte de los entes de control</t>
  </si>
  <si>
    <t>*Perdida de bienes del Instituto.
*Fallas en la prestación del servicio.
*Posible detrimento patrimonial.
*Investigaciones Disciplinarias.
*Investigaciones Administrativas.
*Investigaciones Penales.</t>
  </si>
  <si>
    <t>Realizar arqueo de caja menor de manera trimestral por parte del coordinador del Grupo.</t>
  </si>
  <si>
    <t>*Radicado Orfeo *Estudios previos</t>
  </si>
  <si>
    <t>*Arqueos caja menor
*Extractos bancarios</t>
  </si>
  <si>
    <t>Incumplir los tiempos de respuesta establecidos por la norma.</t>
  </si>
  <si>
    <t xml:space="preserve">Atención inadecuada al ciudadano </t>
  </si>
  <si>
    <t>Personal no capacitado en protocolos de atención al ciudadano</t>
  </si>
  <si>
    <t>Solicitar o aceptar pagos o cualquier otra clase de beneficio para agilizar la entrega de información</t>
  </si>
  <si>
    <t xml:space="preserve">Carencia de controles en el proceso precontractual </t>
  </si>
  <si>
    <t xml:space="preserve">
Debilidades en los seguimientos por parte de las dependencias a las cuales se les asignan las PQRS
</t>
  </si>
  <si>
    <t xml:space="preserve">*Funcionarios predispuestos a la materialización de conductas de corrupción. 
*Ausencia de controles en el trámite de provisión de información </t>
  </si>
  <si>
    <t>*Tutelas
*Demandas Administrativas
*Responsabilidad Penal y Disciplinaria
*Pérdida de la credibilidad.</t>
  </si>
  <si>
    <t>*Quejas y Reclamos
*Investigaciones disciplinarias
*Perdida de credibilidad</t>
  </si>
  <si>
    <t xml:space="preserve">
Realizar talleres o capacitaciones y evaluación de estos ejercicios, sobre temas de Procedimiento de Atención al Ciudadano, Guía Atención al Ciudadano, protocolos de atención y asertividad.
</t>
  </si>
  <si>
    <t>*Formato M-AC-F012 y seguimiento por correo electrónico.
*Lista de asistencia, fotografías, material utilizado. 
*Memorandos
*Actas reuniones.</t>
  </si>
  <si>
    <t xml:space="preserve">*Encuestas NSU
*Lista de asistencia, fotografías, material utilizado.
</t>
  </si>
  <si>
    <t xml:space="preserve">*Causal de Nulidad (Artículo 143 No. 3 del CDU)
*Pérdida de credibilidad del grupo
*Actuación disciplinaria por parte de la PGN. </t>
  </si>
  <si>
    <t>*Ineficiencia en el desarrollo del proceso.                                      *Impunidad.</t>
  </si>
  <si>
    <t>*Realizar talleres o capacitaciones y evaluación de estos ejercicios, sobre temas de normatividad asociada a PQRS.
*Revisión trimestral de los comportamientos en la respuesta de solicitudes para identificar comportamientos inusuales.</t>
  </si>
  <si>
    <t>Integridad</t>
  </si>
  <si>
    <t xml:space="preserve">Inoportunidad en el registro de un compromiso </t>
  </si>
  <si>
    <t>Revisión del valor y de los rubros afectados, realizada por un funcionario diferente al que expide el certificado</t>
  </si>
  <si>
    <t>Mantener Comunicación directa y permanente con las dependencias y en especial con la Oficina Asesora Jurídica, sobre los tiempos adecuados de la recepción para expedir certificaciones</t>
  </si>
  <si>
    <t>Sistema de Gestión Documental - Orfeo, donde se pueden evidenciar los tiempos de recepción y respuesta de las solicitudes allegadas al Grupo de Presupuesto.</t>
  </si>
  <si>
    <t>Inclusión de gastos no autorizados para beneficio personal o de un tercero</t>
  </si>
  <si>
    <t xml:space="preserve">Presiones indebidas y  carencia de controles
en el proceso presupuestal </t>
  </si>
  <si>
    <t xml:space="preserve">Retardo de entrega de los soportes para realizar los registros presupuestales </t>
  </si>
  <si>
    <t>Verificar la coherencia entre la solicitud y la herramienta de seguimiento contractual para la expedición del CDP</t>
  </si>
  <si>
    <t xml:space="preserve">Ocultar información fundamental para el conocimiento y la toma de decisiones frente a la ciudadanía, con especial énfasis en los procesos de rendición de cuentas.  </t>
  </si>
  <si>
    <t xml:space="preserve">Manipulación de la información de carácter institucional (científica, técnica, misional, presupuestal, administrativa y financiera), </t>
  </si>
  <si>
    <t xml:space="preserve">Información desactualizada que desorienta y desinforma al usuario, o no lo informa en los tiempos actuales en los que se hace la consulta. </t>
  </si>
  <si>
    <t xml:space="preserve">Falta de planeación estratégica y de mecanismos efectivos de control de la información, de tal manera que se omita divulgar datos que son del interés general de la ciudadanía en los procesos de rendición de cuentas y demás escenarios de participación ciudadana. </t>
  </si>
  <si>
    <t>*Desconocimiento de roles y responsabilidades frente a divulgación de la información noticiosa por parte de los funcionarios del Grupo de Comunicaciones de IDEAM
*Pronunciamientos confusos para usuarios y partes interesadas sobre el IDEAM
*Entrega incompleta y/o extemporánea de la información, por parte de los diferentes procesos</t>
  </si>
  <si>
    <t xml:space="preserve">Las áreas o dependencias que son responsables de subir y administrar sus propios contenidos (documentos, informes, boletines, reportes, estudios, entre otros), no lo hacen de manera periódica y con la sistematicidad que se requiere. </t>
  </si>
  <si>
    <t>*Perdida de Imagen, confianza y credibilidad Institucional
*Posibles acciones legales contra la entidad</t>
  </si>
  <si>
    <t>*Monitorear, verificar y alertar acerca de la información desactualizada, de tal manera que se le notifique a la dependencia que corresponda para que actualice la información</t>
  </si>
  <si>
    <t>Manipulación de la información Hidrometeorológica y Ambiental para beneficio particular.</t>
  </si>
  <si>
    <t>*Informe de auditorias
*Minutas Contractuales</t>
  </si>
  <si>
    <t>Demora en las respuestas o conceptos hacia el usuario, del proceso de acreditación</t>
  </si>
  <si>
    <t>Respuestas en contravención con normatividad vigente, el proceso o conceptos científicos</t>
  </si>
  <si>
    <t>*Ausencia de sistemas de información efectivos que permitan medir los tiempos de proceso.
*Reprocesos en las diferentes etapas.
*Toma de decisiones de todo el proceso centralizado en una sola persona</t>
  </si>
  <si>
    <t>*Deficiencias en la revisión preliminar del trámite.
*Asignación de tareas jurídicas al equipo técnico.
*Ausencia de políticas sobre las que se tomen decisiones sobre el trámite</t>
  </si>
  <si>
    <t>*Detrimento de la imagen institucional.
*Acciones jurídicas en contra del IDEAM.</t>
  </si>
  <si>
    <t>*Recursos de reposición interpuestos ante los actos administrativos favorables para el usuario, acciones legales en contra del IDEAM
*Detrimento de la imagen del Instituto
*Decisiones no coherentes con el proceso o la legislación vigente.</t>
  </si>
  <si>
    <t>*Reporte de actos administrativos Secretaria General
*Comunicaciones</t>
  </si>
  <si>
    <t>Decisiones ajustadas a intereses particulares</t>
  </si>
  <si>
    <t xml:space="preserve">*Falta de estímulos profesionales y meritorios al interior del grupo de trabajo.
*Problemas económicos financieros de los miembros del grupo de acreditación.
*Deseo de éxito sobrepasando los límites profesionales y éticos. </t>
  </si>
  <si>
    <t>*Acciones judiciales contra el instituto.
*Detrimento de la imagen institucional.
*Procesos disciplinarios, penales, administrativos y fiscales en contra de los servidores públicos del Instituto.</t>
  </si>
  <si>
    <t>*Cotizaciones revisadas por parte de un evaluador líder para confirmar tiempos según los muestreos, o el desplazamiento
*Programación con dos meses de anticipación, programación a tiempo del PAC y de las comisiones</t>
  </si>
  <si>
    <t>Programación</t>
  </si>
  <si>
    <t>Documentos del Sistema de Gestión</t>
  </si>
  <si>
    <t>No realización de visita de evaluación para acreditación</t>
  </si>
  <si>
    <t>Manejo y conservación inadecuada de la información en la Entidad.</t>
  </si>
  <si>
    <t>Materialización de los riesgos asociados a los procesos</t>
  </si>
  <si>
    <t>Gestión del SGI</t>
  </si>
  <si>
    <t>Identificación y valoración incorrecta de los riesgos de los procesos.</t>
  </si>
  <si>
    <t>*Pérdida de reputación.
*Insatisfacción de los grupos de interés por la mala prestación de los servicios.</t>
  </si>
  <si>
    <t>*Inadecuada toma de decisiones por falta de soportes.
*Perdida de la memoria histórica.</t>
  </si>
  <si>
    <t>*Erogaciones asociadas a los reprocesos.
*Acciones judiciales y disciplinarias.</t>
  </si>
  <si>
    <t>Verificación y seguimiento a los riesgos asociados a los procesos</t>
  </si>
  <si>
    <t>Cronograma de socialización, y listados de asistencia, en la carpeta compartida de la OAP</t>
  </si>
  <si>
    <t>Evidenciar respecto a la implementación de los controles asociados a cada riesgo</t>
  </si>
  <si>
    <t>Inadecuada formulación y seguimiento de los planes institucionales</t>
  </si>
  <si>
    <t>*Seguimiento a la matriz de desempeño del Instituto
*Cumplimiento del procedimiento del Plan de Acción</t>
  </si>
  <si>
    <t>Incumplimiento del propósito del SGI</t>
  </si>
  <si>
    <t>*Falta de seguimiento y control.
*Falta de personal idóneo o capacitado.
*Falta de compromiso de los Lideres de los procesos.
*Falta de compromiso de los colaboradores con la sostenibilidad del SGI
*Falta de cultura institucional sobre la importancia de la mejora.
*Deficiencia en la formulación de indicadores de proceso.
*Desconocimiento  en los cambios de la normatividad respectiva.
*Desconocimiento de los retos y exigencias externas de la Entidad.
*Incumplimiento de la norma.</t>
  </si>
  <si>
    <t>Jornadas de socialización y sensibilización que fortalezcan la cultura institucional, en lo referente al SGI</t>
  </si>
  <si>
    <t>*Desconocimiento del SGI por parte de los usuarios del sistema
*Desaparición de la información.</t>
  </si>
  <si>
    <t>Control de los documentos del SGI</t>
  </si>
  <si>
    <t>*Listado maestro de documentos 
*Repositorio de documentos del SGI</t>
  </si>
  <si>
    <t>*Falta de revisión de las actividades propuestas
*Falta de conocimiento de la estrategia</t>
  </si>
  <si>
    <t>*Uso inadecuado de los recursos
*Falta de crecimiento y desarrollo</t>
  </si>
  <si>
    <t>*Revisión a las actividades propuestas por las áreas en  la fase de formulación
*Realizar Talleres metodológicos para explicar la estrategia</t>
  </si>
  <si>
    <t>Formulación y direccionamiento de proyectos que respondan a intereses particulares</t>
  </si>
  <si>
    <t>Tráfico de influencias</t>
  </si>
  <si>
    <t>*Pérdida de credibilidad
*Objetivos cumplidos no acordes a las necesidades institucionales</t>
  </si>
  <si>
    <t>Aprobación de los planes por parte de la Alta Dirección</t>
  </si>
  <si>
    <t>Actas de reunión</t>
  </si>
  <si>
    <t>*Seguimiento a los procedimientos, protocolos, formatos de Gestión Documental.
*Seguimiento del sistema de gestión documental -ORFEO.</t>
  </si>
  <si>
    <t>*Sanciones disciplinarias.
*Reprocesos y perdida de tiempo.
*Mala imagen del Instituto.
*Pérdida de la memoria Institucional.</t>
  </si>
  <si>
    <t>Inadecuado uso y manejo de los documentos públicos con beneficio personal o de terceros.</t>
  </si>
  <si>
    <t>El coordinador y su grupo de profesionales realiza una revisión y/o actualización de los documentos y herramientas de archivo anualmente y  se encarga de su socialización y seguimiento a su aplicación según el caso.</t>
  </si>
  <si>
    <t>Seguimiento mensual al KOHA a través del formato de diagnostico de estado de documentación</t>
  </si>
  <si>
    <t>Estudio de la hoja de vida en los procesos de encargos con el cumplimiento de los requisitos establecidos en el Manual de funciones y Competencias Laborales y dar aplicación al procedimiento establecido por la ley para la provisión de empleos.</t>
  </si>
  <si>
    <t>Seguimiento al prestamos de expedientes</t>
  </si>
  <si>
    <t>Registrar oportunamente las novedades que se presenten dentro del sistema de personal y de nómina.</t>
  </si>
  <si>
    <t>Seguimiento a la ejecución del Plan Estratégico del Talento Humano</t>
  </si>
  <si>
    <t xml:space="preserve">Cumplimiento del Plan de Bienestar Social, Estímulos e incentivos, Plan Institucional de Capacitación y Plan Anual de Vacantes y Provisión de Recursos Humanos. </t>
  </si>
  <si>
    <t xml:space="preserve">Afiliación oportuna de los funcionarios al Sistema General de Seguridad Social y Riesgos profesionales teniendo en cuenta la normatividad legal vigente. </t>
  </si>
  <si>
    <t xml:space="preserve">*Falta de credibilidad, perdida de imagen institucional.
*Sanciones disciplinarias, legales y penales.
*Toma de decisiones desacertadas
* Subestimación o sobre estimación de los resultado presentados en los informes y documentos emitidos por el Instituto </t>
  </si>
  <si>
    <t>*Pérdida de credibilidad de la entidad ante la comunidad
*Falta de información veraz para las entidades del SINA y el SNGRD</t>
  </si>
  <si>
    <t xml:space="preserve">* Retraso para el análisis de los temáticos.
* Falta de información veraz para las entidades del SINA y el SNGRD
*Pérdida de credibilidad de la entidad ante la comunidad
*Mayor incertidumbre en el análisis de la información. </t>
  </si>
  <si>
    <t>*Riesgos legales
*Perdida de imagen institucional
*Vulneración de derechos y planificación de políticas.
*Perdida de imagen institucional y credibilidad del Instituto.</t>
  </si>
  <si>
    <t xml:space="preserve">*Aplicación de procedimientos técnicos y verificación de los puntos de control antes de la emisión de los informes a publicar
*Divulgación y oficialización de los productos 
*Sensibilización a empleados y acuerdos de confidencialidad en proceso de contratación y nombramientos. </t>
  </si>
  <si>
    <t>Oportunidad de respuesta en la entrega de resultados a las partes interesadas.</t>
  </si>
  <si>
    <t>Tiempo de rezago de información en la verificación y validación de los datos generados para la toma de decisiones.</t>
  </si>
  <si>
    <t>Suministro información de la red de calidad de agua para beneficio particular.</t>
  </si>
  <si>
    <t>Deficiencias en la información suministrada a las partes interesadas</t>
  </si>
  <si>
    <t>Procesos Disciplinarios. Acciones legales contra el Instituto. Pérdida de Credibilidad del Instituto.</t>
  </si>
  <si>
    <t>Análisis realizados dentro de los tiempos establecidos por la normatividad aplicable, los cuales no se verifican y validan con la oportunidad de respuesta requerida,  presentando demora en la digitación al módulo fisicoquímico y por tanto en el momento de las consultas no se encuentran disponibles los datos para realizar la entrega de resultados a las partes interesadas.</t>
  </si>
  <si>
    <t>Suministro de información de la red de calidad de agua por parte de los funcionarios no autorizados, por fuera de los canales establecidos para tal fin, para beneficio particular.</t>
  </si>
  <si>
    <t>Registros de laboratorio</t>
  </si>
  <si>
    <t>Administrativo</t>
  </si>
  <si>
    <t>Incumplimiento de las estrategias y objetivos institucionales.</t>
  </si>
  <si>
    <t>Desalineación entre las estrategias del negocio de la entidad con las de TI</t>
  </si>
  <si>
    <t>incumplimientos de las metas, estrategias, objetivos institucionales 
Pérdidas financieras 
Afectación a la Imagen Institucional
Sanciones con entes de Control
Investigaciones Disciplinarias 
Reprocesos</t>
  </si>
  <si>
    <t>Realización de Ejercicios de Arquitectura Empresarial en todos los dominios de la política de Gobierno Digital
Aplicación e implementación de buenas practicas basadas en estándares internacionales - EJ. ITIL
Establecer de forma adecuada el Plan Estratégico de Tecnología de Información - PETI</t>
  </si>
  <si>
    <t>Plan Estratégico de Tecnología de Información - PETI
Implementación de los proceso: Gestión de Cambios y Servicios.
Creación y Generación de indicadores para el seguimiento y control del PETI</t>
  </si>
  <si>
    <t xml:space="preserve">Inadecuada gestión en el cumplimiento de los niveles de servicio, acordados con el negocio para la correcta operación de los procesos críticos institucionales </t>
  </si>
  <si>
    <t>Inadecuada implementación de la estrategia de TI con la estrategia institucional
Falta de estandarización de procesos y Procedimientos 
Carencia de capacidades y recursos para la gestión de TI</t>
  </si>
  <si>
    <t>Incumplimiento en los niveles de servicios pactados por el negocio
Afectación en la disponibilidad y prestación de los servicios a nivel interno y externo de la entidad. 
Afectación a la imagen y credibilidad de la entidad.
Incumplimiento al marco regulatorio que rige la entidad</t>
  </si>
  <si>
    <t xml:space="preserve">Lograr un nivel de madurez en la implementación de buenas practicas internacionales de TI - ITIL
Desarrollo de Ejercicios de Arquitectura Empresarial
</t>
  </si>
  <si>
    <t>Inclusión de nuevos procesos y procedimientos referentes a los procesos de Gestión de Cambios y servicios</t>
  </si>
  <si>
    <t>Seguridad de la Información</t>
  </si>
  <si>
    <t>Degradación y afectación en los  servicios esenciales de la entidad soportados en la operación de TI.</t>
  </si>
  <si>
    <t>obsolescencia Tecnológica
Carencia de Recursos Económicos
Carencia de Mantenimientos preventivos y correctivos
Errores en la actualización de componentes
Fallas en la plataforma de TI</t>
  </si>
  <si>
    <t>Interrupción en la operación de TI
Afectación a la Imagen institucional y del proceso
Sanciones con Entes de Control 
Pérdidas económicas
Reprocesos</t>
  </si>
  <si>
    <t xml:space="preserve">
Crear e Implementar el Plan de Mantenimiento de Servicios Tecnológicos, y su cronograma relacionado 
Implementar y Ejecutar un Plan de Recuperación de Desastres, acorde a contexto real de la infraestructura tecnológica del IDEAM
Desarrollo de Ejercicios de Arquitectura Empresarial
</t>
  </si>
  <si>
    <t>Operación por procesos de la entidad - Procesos Estratégicos</t>
  </si>
  <si>
    <t>Indisponibilidad  los servicios web  de la entidad.</t>
  </si>
  <si>
    <t xml:space="preserve">Exposición de vulnerabilidades
Acciones Hostiles
Ataques cibernéticos
Carencia de recursos económicos para gestionar controles de seguridad </t>
  </si>
  <si>
    <t>Afectación a la imagen Institucional
Sanciones Legales
Pérdida de credibilidad del proceso y de la entidad
Pérdidas Económicas 
Inoportuna atención al usuario
Incumplimiento de la Misión institucional</t>
  </si>
  <si>
    <t xml:space="preserve">Estudio de necesidades sobre herramientas robustas para la detección  y mitigación de vulnerabilidad en sistemas información, software e Infraestructura de TI
Adquisición de certificados de seguridad para los portales web TLS 
Crear e implementar la base de conocimientos
Fortalecer alianzas estratégicas con organismos nacionales de seguridad informática y ciberseguridad
</t>
  </si>
  <si>
    <t>Daño y/o pérdida de información física de la entidad</t>
  </si>
  <si>
    <t xml:space="preserve">Falta de espacios para la gestión de archivo.
Inadecuada custodia y preservación de la información Física
debilidad en los controles de acceso a la información 
Falta en la claridad de lineamientos para el control del proceso
Descuido por parte los colaboradores
accesos no autorizados </t>
  </si>
  <si>
    <t xml:space="preserve">Reprocesos
Llamados de atención a nivel de área
Sanciones legales </t>
  </si>
  <si>
    <t>Controles de acceso físico - nuevos alcances a las políticas de seguridad
Clasificación de la información - Creación de procedimientos
Entrenamiento y sensibilización SGSI orientados a los servidores públicos
Plan de Conservación y Preservación</t>
  </si>
  <si>
    <t>Daño, Fuga y/o pérdida de información digital</t>
  </si>
  <si>
    <t>Proliferación de malware
Fallas en la plataforma de TI
Ataques de ransomware 
Ataques de Phising
Descuido por parte de los colaboradores 
Personal mal intencionado
Sabotajes internos y externos</t>
  </si>
  <si>
    <t>Indisponibilidad de servicios críticos (Correo Electrónico y sistemas de información de la entidad)
Afectación a la Imagen
Pérdida de credibilidad</t>
  </si>
  <si>
    <t xml:space="preserve">políticas para el control del uso de medios de almacenamiento externos
Control de transferencia de información digital  institucional 
Activar e implementar las funcionalidades de auditoria de los motores de bases de datos para el control  transaccionalidad de la información almacenada en estos
Implementación de herramientas DLP - Data Los Prevención
Proceso de generación y restauración de Backups
</t>
  </si>
  <si>
    <t>Listas de verificación seguimiento y diagnostico de los controles de seguridad Implementados 
Planes de auditoria e informes de resultados
Informes de seguimiento al proceso de generación y restauración de backups</t>
  </si>
  <si>
    <t>Falla total o parcial en la operación de los servicios institucionales críticos.</t>
  </si>
  <si>
    <t>Indisponibilidad de las instalaciones 
Colisión aérea
Incendio
Asonadas
Vandalismo
Ataques cibernéticos
daños en la infraestructura de TI</t>
  </si>
  <si>
    <t xml:space="preserve">Interrupción de los procesos críticos de la entidad
Sanciones legales 
Perdidas económicas 
Afectación a la imagen institucional </t>
  </si>
  <si>
    <t>Actualización de las estrategias de continuidad de negocio establecidas
en el Plan de Recuperación de Desastres
Ejecución de pruebas con escenarios de falla reales
Actualización del BIA - Análisis de Impacto de Negocio</t>
  </si>
  <si>
    <t>Documentación sistema de Gestión de Continuidad del Negocio 
Plan de Pruebas e informes de resultados
BIA de la entidad</t>
  </si>
  <si>
    <t xml:space="preserve">Responsable </t>
  </si>
  <si>
    <t>Seguimiento</t>
  </si>
  <si>
    <t>Responsable</t>
  </si>
  <si>
    <t>Cargo de la persona que realiza el seguimiento para validar y valorar el control que se identificó para el riesgo.</t>
  </si>
  <si>
    <t xml:space="preserve">Acciones Adelantadas </t>
  </si>
  <si>
    <t>Acciones Adelantadas</t>
  </si>
  <si>
    <t>Es la etapa en la cual se verifica el correcto funcionamiento de las actividades e instrumentos de control que permiten verificar que se están llevando a cabo correctamente y que no existan desviaciones (Por Materialización o controles en Implementación).</t>
  </si>
  <si>
    <t>*Formato de Anteproyecto de PPTO
*Correo electrónico
*Programa de Auditoria</t>
  </si>
  <si>
    <t>*Los procesos priorizados son consignados en el formato de Plan Anual de Auditorias.
*Actas del CICI</t>
  </si>
  <si>
    <t>*Correo con aprobación o devolución del Informe de Auditoría
*Actas de reuniones de trabajo y listas de asistencia
*Sistema de gestión documental o correo electrónico
*Formato Conflicto de intereses</t>
  </si>
  <si>
    <t>Ley 734 del 2002
Formato A-CID-F005 Control y Seguimiento de expedientes
Formato A-CID-F006 Seguimiento y Control a Oficios y/o Memorandos
Formato A-CID-F007 seguimiento a Autos Interlocutorios y/o de Sustanciación.</t>
  </si>
  <si>
    <t>Revisión  de los inventarios de manera mensual y aleatoria de los bienes por parte del funcionario responsable de la administración de los inventarios del instituto</t>
  </si>
  <si>
    <t>Automático</t>
  </si>
  <si>
    <t xml:space="preserve">No registro en el patrimonio de los bienes recibidos por la entidad en donación </t>
  </si>
  <si>
    <t xml:space="preserve">Falta de comunicación entre las áreas implicadas en las donaciones </t>
  </si>
  <si>
    <t xml:space="preserve">Información no refleja la realidad económica </t>
  </si>
  <si>
    <t xml:space="preserve">Cruce de información trimestral  con los diferentes Grupos que reciben donaciones vs el registro en el aplicativo de  manejo de bienes  </t>
  </si>
  <si>
    <t>Inadecuada manipulación y administración de la documentación Institucional por parte de las dependencias</t>
  </si>
  <si>
    <t>* No contar con condiciones técnicas, y administrativas idóneas. 
* Desconocimiento de la normatividad vigente interna y externa.
* La no radicación de documentos en los canales habilitados para radicación de comunicaciones.
*Desconocimiento y/o renuencia del uso del Sistema de Gestión Documental por parte de los usuarios.</t>
  </si>
  <si>
    <t>* Falta de energía.
* Fallo en la conexión de Red interna.
* Que el servidor no tenga la capacidad para el almacenamiento de las imágenes.
*Fallo de conexión con el Sistema de Gestión Documental Orfeo y el Orfeoscan.</t>
  </si>
  <si>
    <t>Informar a la Oficina de Informática sobre las fallas reportadas en el sistema a través de mesas de ayuda y/o llamadas.</t>
  </si>
  <si>
    <t>*Factores físico ambientales
*No digitalizar documentos, libros o colecciones que se encuentren en soporte físico.
*No contar con condiciones técnicas, y administrativas idóneas. 
*No contar con las condiciones físicas de seguridad para la custodia de los documentos Institucionales.</t>
  </si>
  <si>
    <t>*Perdida de documentación y memoria institucional.  
*Perdida de la memoria institucional
*Insatisfacción del usuario interno y/o externo. 
*Procesos disciplinarios por perdida de documentos institucionales.
*Detrimento patrimonial.</t>
  </si>
  <si>
    <t>*Seguimiento al Sistema KOHA de prestamos documentales.
*Capacitaciones sobre el manejo de la documentación en los archivos
*Revisión al estado de la documentación por parte de los funcionarios de archivo en términos de deterioro y de ubicación</t>
  </si>
  <si>
    <t>Digitalización errónea de la información en el sistema de personal y nómina</t>
  </si>
  <si>
    <r>
      <rPr>
        <b/>
        <sz val="10"/>
        <color theme="1"/>
        <rFont val="Arial"/>
        <family val="2"/>
      </rPr>
      <t xml:space="preserve">
*</t>
    </r>
    <r>
      <rPr>
        <sz val="10"/>
        <color theme="1"/>
        <rFont val="Arial"/>
        <family val="2"/>
      </rPr>
      <t xml:space="preserve">Verificación y actualización Procedimiento de nómina AGH-P013.
*Actualización y capacitación permanente GADTH con el fin de informar de manera oportuna  la Oficina de Informática sobre los cambios que afecten la liquidación de la nómina.
</t>
    </r>
    <r>
      <rPr>
        <b/>
        <sz val="10"/>
        <color theme="1"/>
        <rFont val="Arial"/>
        <family val="2"/>
      </rPr>
      <t>*</t>
    </r>
    <r>
      <rPr>
        <sz val="10"/>
        <color theme="1"/>
        <rFont val="Arial"/>
        <family val="2"/>
      </rPr>
      <t xml:space="preserve">Mesas de ayuda presentadas por el GADTH
</t>
    </r>
  </si>
  <si>
    <t>Desconocimiento de las fechas para la presentación de boletines y reportes de ley</t>
  </si>
  <si>
    <t>Perdida, eliminación, modificación u ocultamiento de la información de la entidad que reposa en los servidores</t>
  </si>
  <si>
    <t>* Falta de personal idóneo para prestar el servicio de pronósticos y alertas.
* Indisponibilidad de recursos
* Obsolescencia de los equipos (hardware y software).
* Situaciones de orden público 
* Falla en el suministro o saturación de  las telecomunicaciones (internet, enlaces datos, planta telefónica y relacionados).</t>
  </si>
  <si>
    <t xml:space="preserve">*Realizar capacitación periódica en temas relacionados con la misión de la oficina. 
*Gestionar los presupuestos para la contratación del personal de la oficina y adquisición de elementos de hardware y software necesarios. </t>
  </si>
  <si>
    <t xml:space="preserve">*Validación y seguimiento de los datos  hidrometeorológicos preliminares recibidos por estaciones, radares y satélites,
*Verificación periódica de los equipos para realizar los mantenimientos respectivos
*Gestionar los presupuestos para la adquisición y/o actualización de elementos de hardware y software
*Realizar respaldos de información de manera periódica en caso de falla de equipo, software o red en un servicio CLOUD o físico no atado a la red de la oficina. </t>
  </si>
  <si>
    <t>*Planilla de bitácora de verificación de datos (estaciones hidrometeorológicas)
*Formato de Bitácora 
*Plan Anual de Adquisiciones Ejecutado 
*Registro de copias de respaldo de información</t>
  </si>
  <si>
    <t>* Desconocimiento de la normatividad contractual vigente.
* Deficiencias en la formulación y revisión de estudios previos.
* Incumplimiento de los requisitos y tiempos establecidos en el proceso de gestión jurídica y contractual.</t>
  </si>
  <si>
    <t>*No provisión de los bienes y servicios requeridos por el Instituto.
*Posibilidad de configurar faltas penales, fiscales y disciplinarias.</t>
  </si>
  <si>
    <t xml:space="preserve">Actualización permanente en normatividad  contractual, en especial al promulgarse nuevas normas. </t>
  </si>
  <si>
    <t>Incumplimiento de los términos legales para dar respuesta a los requerimientos judiciales y extrajudiciales</t>
  </si>
  <si>
    <t>* Falta de cuidado en la revisión de los términos legales.</t>
  </si>
  <si>
    <t>*Fallo judicial en contra.
*Investigaciones disciplinarias.
*Disminución de la satisfacción de los usuarios.</t>
  </si>
  <si>
    <t>Seguimiento y control a través del sistema de gestión documental del Instituto por medio de la generación de alertas</t>
  </si>
  <si>
    <t>Posibilidad de configurar faltas penales, fiscales y disciplinarias.</t>
  </si>
  <si>
    <t>No contar con las pruebas suficientes para ejercer una defensa técnica y adecuada</t>
  </si>
  <si>
    <t>*Sentencia judicial adversa
*Condena pecuniaria a la entidad</t>
  </si>
  <si>
    <t>El diseño del Plan  Anual de Auditorias para la evolución del Sistema de control interno y la verificación del cumplimiento de objetivos y metas, se realice de forma subjetiva y sesgada.</t>
  </si>
  <si>
    <t>*Priorización inadecuada de los procesos a evaluar por parte de la OCI
*Presiones indebidas
*Abuso de Poder
*Injerencia por parte del CICCI en la formulación del Plan Anual de Auditorias, para favorecer un tercero</t>
  </si>
  <si>
    <t>*Presentación del Plan Anual de Auditoria o sus modificaciones, con los criterios para la priorización de los procesos críticos.
*Presentación de los criterios tenidos en cuenta en la priorización de los procesos, al Comité Institucional de Control Interno.</t>
  </si>
  <si>
    <t>*Falta de capacitación, formación y debido cuidado profesional del Auditor
*Conductas contrarias al Código de Ética del Auditor, por parte de los funcionarios de la OCI
*Inoportunidad e inconsistencias por parte del auditado en la entrega de la información
* Conflictos de intereses</t>
  </si>
  <si>
    <t>*Nivel de desempeño bajo, se cometen errores y se extiende el tiempo de realización de la actividad
*Beneficios particulares
*Dificultad para la evaluación de la información, reducción en los tiempos establecidos para realizar los análisis.
*Que las recomendaciones, hallazgos sean formulados de manera subjetiva.</t>
  </si>
  <si>
    <t>*Remitir el informe de forma previa al Jefe de la Oficina de Control Interno
*Socializar y capacitar sobre el Código de Ética del Auditor
*Manifestar si se posee o no  impedimentos que afecte el desarrollo de la auditoría.</t>
  </si>
  <si>
    <t>*Falta personal idóneo para emitir las recomendaciones correspondientes
* Análisis subjetivo o débil de la información que soporta la auditoría.
*Las recomendaciones no se entregan de forma oportuna y/o no se encuentren alineadas con los planes y objetivos de la entidad</t>
  </si>
  <si>
    <t>*Conformar el grupo de auditores con servidores que tengan formación en auditorias y experiencia en auditorias de gestión.
*Aprobar las observaciones o recomendaciones por parte del Jefe de la Oficina de Control Interno.
*Proyectar el objetivo, alcance y cronograma del Programa de Auditoria</t>
  </si>
  <si>
    <t>Indisponibilidad de la información de la Oficina de Control Interno ubicada en el repositorio de Información, destinado para tal fin</t>
  </si>
  <si>
    <t xml:space="preserve">*Manipulación de información por parte de personal externo a la Oficina.
*Pérdida de información necesaria para los procesos internos de la Oficina  </t>
  </si>
  <si>
    <t>Socializar y capacitar sobre el la Política de  y manejo de la información a los auditores</t>
  </si>
  <si>
    <t>*Sanciones 
*Toma de decisiones desacertadas
*Perdida de imagen institucional y credibilidad del Instituto 
*Limitación en el acceso de la información institucional
*Incumplimiento a principios y exigencias de la política institucional
*Limitación de la capacidad para la generación de información y conocimiento.</t>
  </si>
  <si>
    <t>*Comunicación con los observadores (Telefónica y presencial).
*Auditorias internas.</t>
  </si>
  <si>
    <t xml:space="preserve">Generación de datos hidrometereológicos y ambientales inexactos e inoportunos </t>
  </si>
  <si>
    <t>*Fallas en la planificación de adquisición, suministro y mantenimiento de los instrumentos de medición. 
*Incumplimiento de las normas técnicas.
*Falta de monitoreo a la operación y mantenimiento de la red.
*Fallas en la captura, tratamiento, almacenamiento y difusión de datos hidrometeorológicos y ambientales
*Observador voluntario desmotivado.
*Falta de personal  para la captura, procesamiento y verificación de datos.</t>
  </si>
  <si>
    <t>*Sanciones 
*Toma de decisiones desacertadas
*Perdida de imagen institucional y credibilidad del Instituto.
*Incumplimiento a principios y exigencias de la política institucional
*Generación de conocimiento con baja confiabilidad</t>
  </si>
  <si>
    <t>Falta de seguimiento a la adquisición de bienes y servicios para el funcionamiento de la Entidad</t>
  </si>
  <si>
    <t>Verificación mensual del plan de adquisiciones, en relación a los bienes y servicios necesarios para el funcionamiento del IDEAM</t>
  </si>
  <si>
    <t>*Base de datos control de contratos.
*Correos electrónicos.
*Oficios</t>
  </si>
  <si>
    <t>Perdida de bienes por objeciones y/o prescripciones en el trámite de siniestros ante la aseguradora.</t>
  </si>
  <si>
    <t>*Falta de disponibilidad de personal al interior del área.
*Personal insuficiente para atender requerimientos.
*No contar con condiciones técnicas,  administrativas y financieras necesarias.
*Incumplimiento al procedimiento A-AR-P0004-PROCEDIMIENTO TRÁMITE DE SINIESTROS</t>
  </si>
  <si>
    <t>Verificación física del expediente validando la fecha de prescripción de cada uno de los siniestros reportados</t>
  </si>
  <si>
    <t>*Base de datos control de siniestros.
*Correos electrónicos.
*Oficios</t>
  </si>
  <si>
    <t>Direccionamiento de Estudios Previos para favorecer a terceros</t>
  </si>
  <si>
    <t>*Mala percepción del IDEAM ante la opinión publica.
*Acciones legales disciplinarias, penales y fiscales por parte de los entes de control</t>
  </si>
  <si>
    <t>Revisar los  estudios previos para la contratación del suministro de materiales, equipos, elementos o servicios que requiera la Entidad, direccionado en beneficio de un tercero  en particular.</t>
  </si>
  <si>
    <t>Inconsistencias en los documentos soportes (facturas y recibos) para legalizar pagos por caja menor</t>
  </si>
  <si>
    <t>*Seguimiento mensual a las PQRS por medio de formato M-AC-F012, verificando el cargue en el sistema de gestión documental ORFEO de la evidencia de respuesta a las PQRS
*Realizar talleres o capacitaciones y evaluación de estos ejercicios, sobre temas de normatividad asociada a PQRS.
*Requerir de manera trimestral, por medio de memorando a las dependencias en las que se haya materializado el riesgo.
*Realizar mesa de trabajo de manera trimestral, con las dependencias en las que se haya materializado el riesgo para proponer y ejecutar acciones puntuales, a las debilidades que ocasionen los incumplimientos.</t>
  </si>
  <si>
    <t>*Lista de asistencia, fotografías, material utilizado. 
*Estadísticas del Formato F012</t>
  </si>
  <si>
    <t xml:space="preserve">El Certificado Disponibilidad Presupuestal y/o Registros Presupuestales se expidan por un valor o Rubro diferente al solicitado.
</t>
  </si>
  <si>
    <t xml:space="preserve">Debilidad en la apropiación del conocimiento en los procesos de la gestión presupuestal, frente a la alineación de requerimientos como concordancia en rubro, objeto, valor, renglón etc., establecidos en la Plantilla de seguimiento contractual dispuesta para tal fin. </t>
  </si>
  <si>
    <t>*Reporte de indicadores de gestión presupuestal que se envía a la Oficina Asesora de Planeación 
*Reportes de CDP Y RP anulados de forma autónoma por el Grupo de Presupuesto.</t>
  </si>
  <si>
    <t>*Sistema de Gestión Documental - Orfeo, donde se pueden evidenciar los tiempos de recepción y respuesta de las solicitudes allegadas al Grupo de Presupuesto.
*Plantillas de seguimiento contractual, acordes con la información SIIF Nación II.</t>
  </si>
  <si>
    <t xml:space="preserve">*Realizar mesas de trabajo previas a la socialización de información relevante para el interés general
*Llevar a cabo una planeación estratégica de los insumos y contenidos que serán materia de  divulgación, máxime cuando se trate de rendiciones de cuentas a la ciudadanía. </t>
  </si>
  <si>
    <t>Imprecisión e inexactitud de  los informes y documentos emitidos por el Instituto</t>
  </si>
  <si>
    <t>*Auditorias internas.
*Revisión periódica y actualización de guías  asociadas a la generación de informes y documentos,  
*Validación de datos e información a través de procesamiento estadístico.
*Certificación en operaciones estadísticas ante el DANE
*Capacitaciones y gestión con los involucrados con la generación del dato.
*Capacitaciones dentro del equipo para divulgar en forma correcta la información. 
*Programas de capacitación y entrenamiento a los  técnicos y profesionales con mayor frecuencia.
*Revisión y actualización periódica de guías para la elaboración de informes y documentos del Instituto</t>
  </si>
  <si>
    <r>
      <t xml:space="preserve">*Auditorias internas.
</t>
    </r>
    <r>
      <rPr>
        <sz val="10"/>
        <rFont val="Arial Narrow"/>
        <family val="2"/>
      </rPr>
      <t>*Programas de capacitación y entrenamiento a los observadores voluntarios, técnico y profesionales con mayor frecuencia.
*Verificación de los datos a través de los sistemas de información del Instituto.
*Revisión periódica y en concordancia a los protocolos,  de proyectos para emprender investigaciones y/o estudios Hidrometeorológicos y Ambientales.
*Validación de datos e información a través de procesamiento estadístico.</t>
    </r>
  </si>
  <si>
    <t>*Falta de controles y supervisión en la generación y difusión de productos finales.
*Uso de información no oficial.
*Falta de controles y regulación en los accesos y autorizaciones de ingresos en  la administración de información  
* Empleados en acceso al sistema de información del Instituto  insatisfechos o desmotivados</t>
  </si>
  <si>
    <t>*Seguimiento (Excel con alimentación manual) de las solicitudes que tienen fijados tiempos de respuesta y un indicador de eficacia
*Asignar la responsabilidad en el profesional universitario del grupo para realizar este seguimiento y fijar como objetivo de desempeño laboral</t>
  </si>
  <si>
    <t>*Cuadro de seguimiento de evaluaciones por líder
*Sistematización del trámite</t>
  </si>
  <si>
    <t>*Auto de inicio de proceso, informes técnicos y el seguimiento a las Pruebas de Evaluación de Desempeño, son controles para mantener conceptos coherentes relacionados con la acreditación</t>
  </si>
  <si>
    <t>*Retrasos en transporte hacia el laboratorio evaluado.
*Incapacidad del evaluador.
*Retrasos en pagos de viáticos al evaluador.</t>
  </si>
  <si>
    <t>*Registro activo de conflicto de intereses, más el registro de compromiso de confidencialidad, imparcialidad e independencia de todo el grupo.
*Confirmación de impedimentos previo a la visita in situ.</t>
  </si>
  <si>
    <t>*Desconocimiento de las políticas gubernamentales y del sector
*Inadecuado planteamiento de las actividades propuestas para los planes
*Desconocimiento de las herramientas de planeación</t>
  </si>
  <si>
    <t>*Incumplimiento total o parcial de las metas
*No contribuir al cumplimiento de la misión institucional en el marco de las políticas vigentes
*No identificación de las desviaciones a los planes</t>
  </si>
  <si>
    <t>*Presentar a la Alta Dirección el seguimiento al Plan de Acción del IDEAM
*Programar capacitaciones a la Dirección en temas gerenciales</t>
  </si>
  <si>
    <t>Divulgación de Información sin verificación y validación de los datos generados. Pérdida de credibilidad del servicio prestado por el Laboratorio de Calidad Ambiental del IDEAM.</t>
  </si>
  <si>
    <t>Registros de Orfeo y canales de atención al ciudadano</t>
  </si>
  <si>
    <t xml:space="preserve">* Matriz de seguimiento a los proyectos y programas de Cooperación y Asuntos Internacionales.
* Listas de Asistencia y Actas de Reunión (ayudas memoria) </t>
  </si>
  <si>
    <t>Planes operativos o de acción poco coherentes con los objetivos estratégicos del IDEAM</t>
  </si>
  <si>
    <t>*No acceso al desarrollo tecnológico que facilite las investigaciones 
*Disponibilidad, oportunidad y calidad de los datos, una vez que depende de fuentes internas y externas.
*Falta de disponibilidad de recursos.
*Falta de agilidad en procesos de apoyo, particularmente en la etapa precontractual
*Falta de controles y supervisión en la generación y difusión de productos finales.
*Uso de información no oficial.
*Desconocimiento de las normas técnicas nacionales e internacionales aplicables en la emisión de informes y productos.
*Falta de personal personal técnico y profesional con conocimientos específicos en las áreas misionales de la institución (Avalados por entidades internacionales).
*Falta de  capacitación al personal técnico y profesional para la elaboración de informes y documentos en las áreas misionales de la institución</t>
  </si>
  <si>
    <t>*Fallas en la planificación de adquisición, mantenimiento y monitoreo. 
*Falta de papelería técnica e insumos.
*Estaciones fuera de servicio. 
*Orden público
*Falla en los equipos.
*Observador voluntario desmotivado.
*Personal técnico insuficiente para labores de campo.</t>
  </si>
  <si>
    <t>*Fallas en la planificación de adquisición, mantenimiento y monitoreo. 
* Falta de papelería técnica e insumos.
*Estaciones fuera de servicio. 
*Orden público
*Falla en los equipos.
*Observador voluntario desmotivado.
*Personal técnico insuficiente para labores de campo.</t>
  </si>
  <si>
    <t>* Fallas técnicas y naturales en fuentes de información hidrometeorológicas (estaciones, radares y  satélites meteorológicos). 
* Retraso o pérdida de información en la transmisión de los datos de la red.
* Falta de personal idóneo para prestar el servicio de pronósticos y alertas
* Obsolescencia de los equipos (hardware y software).
* Actos malintencionados frente al manejo de la información que reposa en la oficina
* Recolección de información fragmentada o incompleta</t>
  </si>
  <si>
    <t>*Auditorias internas.
*Programas de capacitación y  entrenamiento a los observadores voluntarios con mayor frecuencia.
*Verificación de los datos a través de los sistemas de información del Instituto.</t>
  </si>
  <si>
    <t>*Recomendaciones no se encuentren justificadas (jurídica, técnica, financieramente) para sustentar una toma de decisión
*La toma de decisiones no fortalece los procesos del Instituto
*No se puedan implementar oportunamente medidas correctivas y/o preventivas.</t>
  </si>
  <si>
    <t xml:space="preserve">Permanencia de información desactualizada en el sitio web del IDEAM. </t>
  </si>
  <si>
    <t>PROBABILIDAD</t>
  </si>
  <si>
    <t>MAPA CALOR</t>
  </si>
  <si>
    <t>ESTRATEGIAS PARA EL TRATAMIENTO DEL RIESGO</t>
  </si>
  <si>
    <t>Casi seguro</t>
  </si>
  <si>
    <t>ALTO</t>
  </si>
  <si>
    <t>MUY ALTO</t>
  </si>
  <si>
    <t>COLOR</t>
  </si>
  <si>
    <t>ZONA DE RIESGO</t>
  </si>
  <si>
    <t>ROLES Y RESPONSABILDADES</t>
  </si>
  <si>
    <t>EVITAR</t>
  </si>
  <si>
    <t>REDUCIR</t>
  </si>
  <si>
    <t>COMPARTIR O TRANSFERIR</t>
  </si>
  <si>
    <t>ACEPTAR</t>
  </si>
  <si>
    <t>ACCIONES  DE CONTROL</t>
  </si>
  <si>
    <t>MEDIO</t>
  </si>
  <si>
    <t>ROJO</t>
  </si>
  <si>
    <t>MUY ALTO/ INACEPTABLE</t>
  </si>
  <si>
    <t>X</t>
  </si>
  <si>
    <t>Realizar acciones de control y atención de forma inmediata. Son objeto de seguimiento permanente.</t>
  </si>
  <si>
    <t>BAJO</t>
  </si>
  <si>
    <t>NARANJA</t>
  </si>
  <si>
    <t>ALTO/ IMPORTANTE</t>
  </si>
  <si>
    <t>AMARILLO</t>
  </si>
  <si>
    <t>MEDIO/ TOLERABLE</t>
  </si>
  <si>
    <t>Rara vez</t>
  </si>
  <si>
    <t>VERDE</t>
  </si>
  <si>
    <t>BAJO/ ACEPTABLE</t>
  </si>
  <si>
    <t>Los riesgos Bajos deben ser Objeto de seguimiento por parte de todos los funcionarios</t>
  </si>
  <si>
    <t xml:space="preserve">
Inadecuada gestión de las relaciones y compromisos internacionales, que hayan sido suscritos por el IDEAM.</t>
  </si>
  <si>
    <t>*No conocer las necesidades de las diferentes Subdirecciones en materia de Cooperación Internacional.
*Desconocer los avances de los proyectos en curso. 
*Sobrecarga laboral.</t>
  </si>
  <si>
    <r>
      <t xml:space="preserve">*Desaprovechamiento de recursos y apoyo técnico de Cooperación Internacional. 
</t>
    </r>
    <r>
      <rPr>
        <sz val="11"/>
        <rFont val="Arial"/>
        <family val="2"/>
      </rPr>
      <t xml:space="preserve">*Disminución de buenas relaciones internacionales
 </t>
    </r>
  </si>
  <si>
    <t>Desconocimiento de los procesos, procedimientos y otros documentos del Sistema de Gestión Integrado.</t>
  </si>
  <si>
    <t>*Reprocesos y perdida de tiempo.
*Mala imagen del Instituto.
*Pérdida de la memoria Institucional.
*Influencia de terceras personas para la vinculación del personal.
*Intereses personales para favorecer un tercero.</t>
  </si>
  <si>
    <t>*Inadecuada manipulación de la información de Cooperación y Asuntos Internacionales or parte de los usuarios.
*Falta de limitación al ingreso y manipulación de la información generada</t>
  </si>
  <si>
    <t>*Pérdida de la información
*Falta de credibilidad en los procesos institucionales
*Pérdida de imagen tanto del área como del instituto
'Reprocesos de actividades y aumento de carga operativa</t>
  </si>
  <si>
    <r>
      <rPr>
        <sz val="11"/>
        <rFont val="Arial"/>
        <family val="2"/>
      </rPr>
      <t xml:space="preserve"> *Reuniones de seguimiento con los subdirectores y coordinadores.
*Matriz de seguimiento a los proyectos y programas de Cooperacion y Asuntos Internacionales.
*Listas de Asistencia y Actas de Reunión (ayudas memoria) 
</t>
    </r>
  </si>
  <si>
    <t>* Realizar capacitaciones al equipo de trabajo de Cooperación y Asuntos Internacionales sobre los procedimeintos del proceso.
*Socialización de los procedimeinto del proceso de Gestiona de Cooperación y Asuntos Internacional  a las diferentes subdirecciones y dependencias que se relacionan con el procedimiento.
* Aprobación de la gestión de Cooperación y Asuntos Internacionales por la Alta Dirección.</t>
  </si>
  <si>
    <t>*Elaboración de copias de respaldo de la información.
*Restricción a los permisos de uso de los archivos.</t>
  </si>
  <si>
    <t>HISTORIAL DE CAMBIOS</t>
  </si>
  <si>
    <t>VERSIÓN</t>
  </si>
  <si>
    <t>FECHA</t>
  </si>
  <si>
    <t>DESCRIPCIÓN</t>
  </si>
  <si>
    <t>01</t>
  </si>
  <si>
    <t>02</t>
  </si>
  <si>
    <t>Actualización del documento</t>
  </si>
  <si>
    <t>03</t>
  </si>
  <si>
    <t>04</t>
  </si>
  <si>
    <t>05</t>
  </si>
  <si>
    <t>Actualización del documento por creación del Proceso Gestión del SGI</t>
  </si>
  <si>
    <t>15/03/2012</t>
  </si>
  <si>
    <t>15/12/2014</t>
  </si>
  <si>
    <t>22/09/2015</t>
  </si>
  <si>
    <t>01/11/2016</t>
  </si>
  <si>
    <t>02/05/2017</t>
  </si>
  <si>
    <t>Creación del documento</t>
  </si>
  <si>
    <t>APROBÓ:
Telly de Jesús Month
Jefe Oficina Asesora de Planeación</t>
  </si>
  <si>
    <t>REVISÓ:     
Telly de Jesús Month
Jefe Oficina Asesora de Planeación.</t>
  </si>
  <si>
    <t>ELABORÓ:
Daniel Díaz Díaz
Contratista OAP Sistema de Gestión Integrado</t>
  </si>
  <si>
    <t>06</t>
  </si>
  <si>
    <t>01/08/2020</t>
  </si>
  <si>
    <t>Actualización del documento por creación del Proceso Gestión de Cooperación y Asuntos Internacionales e inclusión del mapa de calor  y Estratégias para el tratamiento del riesgo</t>
  </si>
  <si>
    <r>
      <t>VERSION:</t>
    </r>
    <r>
      <rPr>
        <sz val="11"/>
        <color theme="1"/>
        <rFont val="Arial Narrow"/>
        <family val="2"/>
      </rPr>
      <t xml:space="preserve"> 6</t>
    </r>
  </si>
  <si>
    <r>
      <rPr>
        <b/>
        <sz val="11"/>
        <color theme="1"/>
        <rFont val="Arial Narrow"/>
        <family val="2"/>
      </rPr>
      <t xml:space="preserve">FECHA: </t>
    </r>
    <r>
      <rPr>
        <sz val="11"/>
        <color theme="1"/>
        <rFont val="Arial Narrow"/>
        <family val="2"/>
      </rPr>
      <t>01/08/2020</t>
    </r>
  </si>
  <si>
    <t>Inoportunidad o Imprecisión en los pagos a Observadores Voluntarios</t>
  </si>
  <si>
    <t xml:space="preserve">Calidad de la información allegada a la dependencia para el trámite
Oportunidad de la información allegada a la dependencia para el trámite
Personal no capacitado; Desconocimiento de la normativa vigente.
</t>
  </si>
  <si>
    <t xml:space="preserve">Reprocesos
Sanciones disciplinarias, fiscales y penales por incumplimiento de los pagos en los términos establecidos por parte del Instituto.
</t>
  </si>
  <si>
    <t>Inoportunidad en los pagos</t>
  </si>
  <si>
    <t xml:space="preserve">Demora en el trámite de las obligaciones que son allegadas a la dependencia para pag
Calidad de la información;
</t>
  </si>
  <si>
    <t>Sanciones disciplinarias, fiscales y penales por incumplimiento de los pagos en los términos establecidos por parte del Instituto.</t>
  </si>
  <si>
    <t>Errores en la presentacion y pago de las declaraciones tributarias a nombre del Instituto</t>
  </si>
  <si>
    <t>Desconocimiento en la legislacion tributaria actual para la revision de la liquidaciones de impuestos a cargo del Instituto, por parte de los responsables de practicar las Retenciones  
Error en la determinacion del los impuestos a cargo del Instituto, por parte de los responsables de determinarlos</t>
  </si>
  <si>
    <t>Sanciones disciplinarias, fiscales y penales por incumplimiento y/o inexactitudes en las declaraciones y pagos de impuestos.</t>
  </si>
  <si>
    <t>Seguimiento periódico (diario) a las obligaciones pendientes de pago</t>
  </si>
  <si>
    <t xml:space="preserve">CEN de Obligaciones </t>
  </si>
  <si>
    <t>1-. Se efectua la revisión de la liquidación de los impuestos a las obligaciones allegadas al Grupo de Tesoreria antes de  realizar los pagos, de acuerdo a los cuadros adjuntos. 2-. Se devuelven a contabilidad los Orfeos que presentan diferencias  para su respectiva correción y se valida nuevamente antes de realizar el pago, dejando las respectivas notas en el histórico.</t>
  </si>
  <si>
    <t>Histórico Comentarios en ORFEOS respectivos. Reporte mensual de seguimiento</t>
  </si>
  <si>
    <t>Validar información recibida de Planeación Operativa a través de macros en excel; Enviar correo a  Planeación Operativa recordándoles las fechas; Selección de funcionario con las competencias requeridas o Capacitar al funcionario designado para esta labor</t>
  </si>
  <si>
    <t>ORFEOS</t>
  </si>
  <si>
    <r>
      <t xml:space="preserve">Suscribir decisión contraria a los documentos que constituyen el acervo probatorio recaudado de cada expediente disciplinario. </t>
    </r>
    <r>
      <rPr>
        <sz val="10"/>
        <color rgb="FFFF0000"/>
        <rFont val="Arial"/>
        <family val="2"/>
      </rPr>
      <t>.</t>
    </r>
  </si>
  <si>
    <t>Interes indebido en el expediente disciplinario de quien suscribe.</t>
  </si>
  <si>
    <r>
      <t xml:space="preserve">No declararse impedido cuando exista el deber jurídico de hacerlo, con el ánimo de favorecer o perjudicar a los sujetos procesales. </t>
    </r>
    <r>
      <rPr>
        <sz val="10"/>
        <color rgb="FFFF0000"/>
        <rFont val="Arial"/>
        <family val="2"/>
      </rPr>
      <t xml:space="preserve">
</t>
    </r>
  </si>
  <si>
    <t>Interes indebido en el expediente disciplinario de quien suscribe y/o quien instruye.</t>
  </si>
  <si>
    <r>
      <t xml:space="preserve">Incursión en Falta Disciplinaria Gravísima, al tenor de lo previsto en el Art. 48 No. 17 del CDU. 
</t>
    </r>
    <r>
      <rPr>
        <sz val="10"/>
        <rFont val="Arial"/>
        <family val="2"/>
      </rPr>
      <t>*Causal de Nulidad (Artículo 143 No. 3 del CDU)</t>
    </r>
  </si>
  <si>
    <t xml:space="preserve">Nulidades,Caducidad o Prescripción de la acción disciplinaria.
</t>
  </si>
  <si>
    <t>*Inadecuado seguimiento de los tiempos procesales.  
*Falta de conocimiento de la ley disciplinaria.
*Sobrecarga laboral.
*Falta de personal.
*Reporte inoportuno de la noticia disciplinaria.</t>
  </si>
  <si>
    <r>
      <t>*Formato A-CID-F005 Control y Seguimiento de expedientes</t>
    </r>
    <r>
      <rPr>
        <sz val="10"/>
        <color rgb="FF000000"/>
        <rFont val="Arial"/>
        <family val="2"/>
      </rPr>
      <t xml:space="preserve">: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deberá quedar relacionada la siguiente información: El profesional que tiene a cargo el proyecto de la decisión, quién la revisa y la aprueba, así mismo se deberán consignar diferentes modificaciones que hayan surgido luego de las revisiones anteriores.
</t>
    </r>
    <r>
      <rPr>
        <b/>
        <sz val="10"/>
        <color rgb="FF000000"/>
        <rFont val="Arial"/>
        <family val="2"/>
      </rPr>
      <t>*Formato A-CID-F006 Seguimiento y Control a Oficios y/o Memorandos:</t>
    </r>
    <r>
      <rPr>
        <sz val="10"/>
        <color rgb="FF000000"/>
        <rFont val="Arial"/>
        <family val="2"/>
      </rPr>
      <t xml:space="preserve"> En este formato se encuentra a disposición de los funcionarios del grupo y en él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asignación de la decisión proyectada para ser revisado por la primera instancia disciplinaria.
</t>
    </r>
    <r>
      <rPr>
        <b/>
        <sz val="10"/>
        <color rgb="FF000000"/>
        <rFont val="Arial"/>
        <family val="2"/>
      </rPr>
      <t>*Formato A-CID-F007 seguimiento a Autos Interlocutorios y/o de Sustanciación:</t>
    </r>
    <r>
      <rPr>
        <sz val="10"/>
        <color rgb="FF000000"/>
        <rFont val="Arial"/>
        <family val="2"/>
      </rPr>
      <t xml:space="preserve">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se evidencia la aprobación de la decisión por parte de la primera instancia Disciplinaria.</t>
    </r>
  </si>
  <si>
    <r>
      <t>*Formato A-CID-F005 Control y Seguimiento de expedientes:</t>
    </r>
    <r>
      <rPr>
        <sz val="10"/>
        <color rgb="FF000000"/>
        <rFont val="Arial"/>
        <family val="2"/>
      </rPr>
      <t xml:space="preserve">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deberá quedar relacionada la solicitud de impedimento radicada con el respectivo número de memorando. 
</t>
    </r>
    <r>
      <rPr>
        <b/>
        <sz val="10"/>
        <color rgb="FF000000"/>
        <rFont val="Arial"/>
        <family val="2"/>
      </rPr>
      <t>*Formato A-CID-F006 Seguimiento y Control a Oficios y/o Memorandos:</t>
    </r>
    <r>
      <rPr>
        <sz val="10"/>
        <color rgb="FF000000"/>
        <rFont val="Arial"/>
        <family val="2"/>
      </rPr>
      <t xml:space="preserve"> En este formato se encuentra a disposición de los funcionarios del grupo y en él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se solicitó aprobar el impedimento al jefe inmediato y deberá quedar registrada la respuesta con numero de Resolucion si es el caso. 
*</t>
    </r>
    <r>
      <rPr>
        <b/>
        <sz val="10"/>
        <color rgb="FF000000"/>
        <rFont val="Arial"/>
        <family val="2"/>
      </rPr>
      <t>Formato A-CID-F007 seguimiento a Autos Interlocutorios y/o de Sustanciación:</t>
    </r>
    <r>
      <rPr>
        <sz val="10"/>
        <color rgb="FF000000"/>
        <rFont val="Arial"/>
        <family val="2"/>
      </rPr>
      <t xml:space="preserve">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y en el caso de declararse el impedimento quedarán registrados los autos que firme y genere el funcionario que sea comisionado ad-hoc en la instancia respectiva en ese proceso.
</t>
    </r>
  </si>
  <si>
    <r>
      <t>*Formato A-CID-F005 Control y Seguimiento de expedientes</t>
    </r>
    <r>
      <rPr>
        <sz val="10"/>
        <color rgb="FF000000"/>
        <rFont val="Arial"/>
        <family val="2"/>
      </rPr>
      <t xml:space="preserve">: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 nulidad se deben registrar los datos del auto proyectado y sus efectos procesales. En segundo lugar este instrumento nos muestra las fechas en las cuales los diferentes procesos cumplen el tiempo de prescripción o caducidad permitiendo generar las alertas necesarias para la prevención del riesgo; no obstante,de materializarse se deberá registrar el auto por medio del cual se toma la decisión de terminación del proceso ya sea por caducidad o prescripción. 
</t>
    </r>
    <r>
      <rPr>
        <b/>
        <sz val="10"/>
        <color rgb="FF000000"/>
        <rFont val="Arial"/>
        <family val="2"/>
      </rPr>
      <t>*Formato A-CID-F006 Seguimiento y Control a Oficios y/o Memorandos:</t>
    </r>
    <r>
      <rPr>
        <sz val="10"/>
        <color rgb="FF000000"/>
        <rFont val="Arial"/>
        <family val="2"/>
      </rPr>
      <t xml:space="preserve"> En este formato se encuentra a disposición de los funcionarios del grupo y en el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solicitó aprobar la decisión de nulidad o la decisión de terminación del proceso por caducidad o prescripción. 
</t>
    </r>
    <r>
      <rPr>
        <b/>
        <sz val="10"/>
        <color rgb="FF000000"/>
        <rFont val="Arial"/>
        <family val="2"/>
      </rPr>
      <t>*Formato A-CID-F007 seguimiento a Autos Interlocutorios y/o de Sustanciación:</t>
    </r>
    <r>
      <rPr>
        <sz val="10"/>
        <color rgb="FF000000"/>
        <rFont val="Arial"/>
        <family val="2"/>
      </rPr>
      <t xml:space="preserve">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quedarán registrados los la autos aprobados bien sea, de nulidad o de terminación del proceso por caducidad o prescripción.</t>
    </r>
  </si>
  <si>
    <t>*Ley 734 de 2002 y las demas concordantes y complementarias de la misma
*Formato A-CID-F005 Control y Seguimiento de expedientes.
*Formato A-CID-F006 Seguimiento y Control a Oficios y/o Memorandos
*Formato A-CID-F007 seguimiento a Autos Interlocutorios y/o de Sustanciación.</t>
  </si>
  <si>
    <t>*Ley 734 de 2002 y las demas concordantes y complementarias de la misma
*Formato A-CID-F005 Control y Seguimiento de expedientes.
*Formato A-CID-F006 Seguimiento y Control a Oficios y/o Memorandos
*Formato A-CID-F007 seguimiento a Autos Interlocutorios y/o de Sustanciación.
*acto administrativo por el cual se declara el impedimiento.</t>
  </si>
  <si>
    <t>Pérdida de la información que se registra en el formato consolidado seguimiento y control PQRS</t>
  </si>
  <si>
    <t xml:space="preserve">Ausencia de control de acceso a la información </t>
  </si>
  <si>
    <t>*Procesos Disciplinarios
*Pérdida de Credibilidad del Instituto.
*Tutelas
*Demandas Administrativas
*Pérdida de la credibilidad institucional</t>
  </si>
  <si>
    <t xml:space="preserve">Realizar copia de seguridad mensual de la información que reposa en el formulario de PQRS   </t>
  </si>
  <si>
    <t xml:space="preserve">*Formato M-AC-F012
* carpeta compartida en drive </t>
  </si>
  <si>
    <t>Incumplimiento de los tiempos de respuesta de las PQRs, en las Subdirecciones del IDEAM.</t>
  </si>
  <si>
    <r>
      <rPr>
        <sz val="10"/>
        <rFont val="Arial"/>
        <family val="2"/>
      </rPr>
      <t>* Debilidad en los controles y se</t>
    </r>
    <r>
      <rPr>
        <sz val="10"/>
        <color theme="1"/>
        <rFont val="Arial"/>
        <family val="2"/>
      </rPr>
      <t xml:space="preserve">guimiento de PQRs, por parte de las subdirecciones.
* Asignación de trámite de atención a PRQs en tiempos próximos a su vencimiento.
</t>
    </r>
  </si>
  <si>
    <t>* Pérdida de credibilidad e imagen del Instituto.
* Inicio de actuaciones disciplinarias y sancionatorias por parte de entes de control.
* Posibles tutelas.
* Hallazgos en auditoría del SGI.</t>
  </si>
  <si>
    <t>* Seguimiento quincenal a las PQRS por medio de formato predeterminado, verificando evidencia de respuesta a las PQRs en cada subdirección.
* Realizar un (1) taller o capacitación a responsables de los trámites de PQRs en el proceso de GCI.</t>
  </si>
  <si>
    <t>Incumplimiento en los tiempos establecidos para dar respuesta a las PQRS en las Subdirecciones del IDEAM</t>
  </si>
  <si>
    <t xml:space="preserve">*Pérdida de la credibilidad e imagen
* Inicio de actuaciones disciplinarias y sancionatorias por parte de entes de control
*Posibles tutelas
* Hallazgos en auditorias internas
</t>
  </si>
  <si>
    <t>* Hacer seguimiento periódico a la atención oportuna a las PQRS
A través del formato denominado matriz semáforo
* Capacitar al personal encargado de dar respuesta y seguimiento a los requerimientos en aspectos relacionados con los tiempos de respuesta a las PQRS.</t>
  </si>
  <si>
    <t>Matriz de seguimiento a los proyectos y programas de Cooperación y Asuntos Internacionales.</t>
  </si>
  <si>
    <t xml:space="preserve">Matriz y documento de trazabilidad de proyectos de CAI del IDEAM históricos, donde se identifica: vigencia, compromisos del IDEAM después del convenio. </t>
  </si>
  <si>
    <t>Formato de seguimiento a las PQRS revisado mensualmente
Lista de asistencia, material utilizado y/o grabaciones o fotos de las capacitaciones</t>
  </si>
  <si>
    <t xml:space="preserve">
*Formato de seguimiento a PQRs y correo electrónico remitido a cada subdirector(a).
Lista de asistencia, fotografías y/o material utilizado en taller o capacitación. </t>
  </si>
  <si>
    <t xml:space="preserve">
* Fallas en el seguimiento a los tiempos oportunos para dar respuesta a las PQRS
* Asignación de la PQRS a la Subdirección encargada en tiempos próximos a su vencimiento</t>
  </si>
  <si>
    <t>Los riesgos Altos requieren la atención de jefes de oficina.</t>
  </si>
  <si>
    <t xml:space="preserve">Establecer acciones de control y evaluar las medidas propuestas, asignar recursos que permitan EVITAR la materialización del riesgo.  </t>
  </si>
  <si>
    <t>Los riesgos extremos deben ponerse en conocimiento.</t>
  </si>
  <si>
    <t xml:space="preserve"> Los riesgos Moderados deben ser objeto de Seguimiento adecuado por parte de los Líderes y Todos los funcionarios.</t>
  </si>
  <si>
    <t xml:space="preserve">Gestionar mediante procedimientos, es improbable que se necesite la aplicación específica de recursos, y se realiza en el reporte cuatrimestral de su desempeño. </t>
  </si>
  <si>
    <t>Gestionar mediante acciones de control anticipadas, como procedimientos, instructivos, monitoreo y/o mantenimiento de acciones que permitan REDUCIR la probabilidad o el impacto de ocurrencia del riesgo, se hace seguimiento CUATRIMESTRAL. </t>
  </si>
  <si>
    <r>
      <rPr>
        <b/>
        <sz val="11"/>
        <color rgb="FFFF0000"/>
        <rFont val="Calibri"/>
        <family val="2"/>
        <scheme val="minor"/>
      </rPr>
      <t>NOTA</t>
    </r>
    <r>
      <rPr>
        <b/>
        <sz val="11"/>
        <color theme="1"/>
        <rFont val="Calibri"/>
        <family val="2"/>
        <scheme val="minor"/>
      </rPr>
      <t>: Los unicos Riesgos que  NO SE ACEPTAN sin importar su nivel , son los Riesgos de Corrupción, Periodicidad de seguimiento
CUATRIMESTRAL,  para evitar  su materialización por parte de los procesos a cargo de estos.</t>
    </r>
  </si>
  <si>
    <t>Posibles registros y tramites contables sin el cumplimiento de los requisitos legales.</t>
  </si>
  <si>
    <t xml:space="preserve">Falta de verificación de los soportes legales y y documentación establecida como requisito por el Ideam. 
</t>
  </si>
  <si>
    <t xml:space="preserve">Reprocesos de actividades y aumento de carga operativa (Integridad) </t>
  </si>
  <si>
    <t xml:space="preserve">El profesional y/o contratistas verifica por medio del check list el cumplimiento de los requisitos legales establecidos para el tramite de las cuentas de proveedores y contratistas una vez radicada al grupo de contabiliad. En el caso de no cumplir con los requisitos será devuelto al supervisor encargado para su corrección y la observación  quedara registrada en el check list el cual se utilizara hasta el momento de la aprobación y emisión de la obligación.  </t>
  </si>
  <si>
    <t>Lista de chequeo y revisión de documentos - documento equivalente y/o factura contratistas A-GF- F017</t>
  </si>
  <si>
    <t>Posible favorecimiento económico a un tercero en el registro de obligaciones sin el cumplimiento de requisitos</t>
  </si>
  <si>
    <t>Falta de verificación de los soportes legales y y documentación establecida como requisito por el Ideam. Así como debilidad en la revisión en la aprobación de las obligaciones por el coordinador.</t>
  </si>
  <si>
    <t xml:space="preserve">Requerimientos e investigaciones por parte de los entes de control. (Integridad / Disponibilidad) </t>
  </si>
  <si>
    <t>Posible Inexactitud en las cifras reveladas en los Estados Financieros del Ideam.</t>
  </si>
  <si>
    <t xml:space="preserve">
Falta de conciliaciones entre el Grupo de Contabilidad y las áreas generadora de información contable. </t>
  </si>
  <si>
    <t xml:space="preserve">*Informacion financiera sin analisis pertinente
*Requerimientos e investigaciones por parte de los entes de control. 
(Integridad / Disponibilidad) </t>
  </si>
  <si>
    <t xml:space="preserve">Posible inoportunidad en la presentación de los boletines y reportes de ley a la Contaduria General de la Nación. </t>
  </si>
  <si>
    <t xml:space="preserve">Sancion por parte del ente de control u otro ente regulador (Disponibilidad) </t>
  </si>
  <si>
    <t>Posible perdida, eliminacion, modificacion u ocultamiento de la informacion de la entidad que reposa en los servidores</t>
  </si>
  <si>
    <t>*No elaboracion de archivos de respaldo
*Falta de limitación al ingreso y manipulación de la informacion generada</t>
  </si>
  <si>
    <t xml:space="preserve">Reprocesos de actividades y aumento de carga operativa (Integridad /Disponibilidad/ confidencialidad) </t>
  </si>
  <si>
    <t xml:space="preserve">El profesional y/o contratista mensualmente o trimestralmente, según corresponda, verifica  información entregada por parte de las áreas generadoras de información contable vs los registros en el aplicativo SIIF Nación II,  de acuerdo con las fechas establecidas en el memorando incial. Si la información no cumple con lo establecido se devolvera al área responsable para que la complete y presente segun las necesidades del grupo de contabilidad. </t>
  </si>
  <si>
    <t xml:space="preserve">El profesional especializado al inicio de periodo contable verifica en la pagina del ente regulador las fechas e información a reportar y elabora el calendario contable para dar cumplimiento oportuno a las fechas establecidas y de manera mensual si es el caso se ajustan las fechas y se realiza el cierre contable con esta información se elaboran o generan  los reportes a presentar y los valida previamente.  </t>
  </si>
  <si>
    <t xml:space="preserve"> - La oficina de informatica elabora copias de respaldo semanalmente, quedando guardadas en el servidor. 
 - El cordinador del grupo de contabilidad reporta al administrador de SIIF Nación las novedades para modificación y accesos de  usuarios al aplicativo SIIF Nación en el modulo contable.  </t>
  </si>
  <si>
    <t xml:space="preserve">El profesional y/o contratistas verifica por medio del check list el cumplimiento de los requisitos legales establecidos para el tramite de las cuentas de proveedores y contratistas una vez radicada al grupo de contabiliad. En el caso de no cumplir con los requisitos será devuelto al supervisor encargado para su corrección y la observación  quedara registrada en el check list el cual se utilizara hasta el momento de la aprobación y emisión de la obligación. </t>
  </si>
  <si>
    <t xml:space="preserve">
Conciliaciones Contables elaboradas y debidamente firmadas. </t>
  </si>
  <si>
    <t xml:space="preserve">Soporte envió Chip en Orfeo </t>
  </si>
  <si>
    <t xml:space="preserve">*Reporte de copias de respaldo por parte de la Oficina Informatica
*Formularios de SIIF Nación II </t>
  </si>
  <si>
    <t>* Falta de conocimiento de las normas en materia ambiental
* Falta de revisión y seguimiento periódico de la matriz legal</t>
  </si>
  <si>
    <t>* Sanciones legales por incumplimiento, hallazgos de auditoría y entes de control.</t>
  </si>
  <si>
    <t>* Definir Manual para contratistas del IDEAM el cual establezca los requisitos a cumplir en temas de gestión ambiental para los servicios y productos entregados por terceros
* Actualización, seguimiento y evaluación a la matriz de requisitos legales
* Inspecciones y auditorías internas para verificar el grado de cumplimiento ambiental</t>
  </si>
  <si>
    <t xml:space="preserve">Incumplimiento de requisitos legales en el Sistema de Gestión de Calidad y el Sistema de Gestión Ambiental aplicables a la Entidad </t>
  </si>
  <si>
    <t xml:space="preserve">* Manual de Gestión de contratistas y socialización. 
*Informes de supervisión
*Informe de Auditorías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</si>
</sst>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0"/>
      <color theme="1"/>
      <name val="Arial"/>
      <family val="2"/>
    </font>
    <font>
      <b/>
      <i/>
      <sz val="11"/>
      <color theme="1"/>
      <name val="Arial"/>
      <family val="2"/>
    </font>
    <font>
      <sz val="10"/>
      <name val="Arial"/>
      <family val="2"/>
    </font>
    <font>
      <sz val="11"/>
      <color theme="0"/>
      <name val="Calibri"/>
      <family val="2"/>
      <scheme val="minor"/>
    </font>
    <font>
      <b/>
      <sz val="11"/>
      <color theme="1"/>
      <name val="Arial Narrow"/>
      <family val="2"/>
    </font>
    <font>
      <sz val="11"/>
      <color theme="1"/>
      <name val="Arial Narrow"/>
      <family val="2"/>
    </font>
    <font>
      <b/>
      <sz val="10"/>
      <name val="Arial"/>
      <family val="2"/>
    </font>
    <font>
      <b/>
      <sz val="10"/>
      <color theme="1"/>
      <name val="Arial"/>
      <family val="2"/>
    </font>
    <font>
      <sz val="10"/>
      <name val="Arial Narrow"/>
      <family val="2"/>
    </font>
    <font>
      <sz val="11"/>
      <name val="Arial Narrow"/>
      <family val="2"/>
    </font>
    <font>
      <sz val="11"/>
      <name val="Calibri"/>
      <family val="2"/>
      <scheme val="minor"/>
    </font>
    <font>
      <sz val="10"/>
      <color theme="1"/>
      <name val="Arial Narrow"/>
      <family val="2"/>
    </font>
    <font>
      <b/>
      <sz val="12"/>
      <color theme="1"/>
      <name val="Calibri"/>
      <family val="2"/>
      <scheme val="minor"/>
    </font>
    <font>
      <sz val="12"/>
      <color theme="1"/>
      <name val="Calibri"/>
      <family val="2"/>
      <scheme val="minor"/>
    </font>
    <font>
      <b/>
      <sz val="10"/>
      <color theme="0"/>
      <name val="Arial"/>
      <family val="2"/>
    </font>
    <font>
      <b/>
      <sz val="11"/>
      <color rgb="FFFF0000"/>
      <name val="Calibri"/>
      <family val="2"/>
      <scheme val="minor"/>
    </font>
    <font>
      <sz val="11"/>
      <name val="Arial"/>
      <family val="2"/>
    </font>
    <font>
      <b/>
      <sz val="10"/>
      <color theme="1"/>
      <name val="Arial Narrow"/>
      <family val="2"/>
    </font>
    <font>
      <sz val="8"/>
      <name val="Calibri"/>
      <family val="2"/>
      <scheme val="minor"/>
    </font>
    <font>
      <sz val="10"/>
      <color rgb="FF000000"/>
      <name val="Arial"/>
      <family val="2"/>
    </font>
    <font>
      <sz val="10"/>
      <color rgb="FFFF0000"/>
      <name val="Arial"/>
      <family val="2"/>
    </font>
    <font>
      <b/>
      <sz val="10"/>
      <color rgb="FF000000"/>
      <name val="Arial"/>
      <family val="2"/>
    </font>
    <font>
      <b/>
      <sz val="9"/>
      <color indexed="81"/>
      <name val="Tahoma"/>
      <family val="2"/>
    </font>
    <font>
      <sz val="9"/>
      <color indexed="81"/>
      <name val="Tahoma"/>
      <family val="2"/>
    </font>
  </fonts>
  <fills count="2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00000"/>
        <bgColor indexed="64"/>
      </patternFill>
    </fill>
    <fill>
      <patternFill patternType="solid">
        <fgColor rgb="FFFFC000"/>
        <bgColor rgb="FFFFC000"/>
      </patternFill>
    </fill>
    <fill>
      <patternFill patternType="solid">
        <fgColor rgb="FFFFC000"/>
        <bgColor rgb="FFFF0000"/>
      </patternFill>
    </fill>
    <fill>
      <patternFill patternType="solid">
        <fgColor rgb="FFFF0000"/>
        <bgColor rgb="FFFF0000"/>
      </patternFill>
    </fill>
    <fill>
      <patternFill patternType="solid">
        <fgColor rgb="FFFFFF00"/>
        <bgColor rgb="FFFFFF00"/>
      </patternFill>
    </fill>
    <fill>
      <patternFill patternType="solid">
        <fgColor rgb="FFFF0000"/>
        <bgColor indexed="64"/>
      </patternFill>
    </fill>
    <fill>
      <patternFill patternType="solid">
        <fgColor rgb="FFFFC000"/>
        <bgColor rgb="FFFFFF00"/>
      </patternFill>
    </fill>
    <fill>
      <patternFill patternType="solid">
        <fgColor rgb="FFFF0000"/>
        <bgColor rgb="FFFFC000"/>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92D050"/>
        <bgColor rgb="FFD9D9D9"/>
      </patternFill>
    </fill>
    <fill>
      <patternFill patternType="solid">
        <fgColor theme="3" tint="-0.249977111117893"/>
        <bgColor indexed="64"/>
      </patternFill>
    </fill>
    <fill>
      <patternFill patternType="solid">
        <fgColor rgb="FFFFFFFF"/>
        <bgColor indexed="64"/>
      </patternFill>
    </fill>
    <fill>
      <patternFill patternType="solid">
        <fgColor rgb="FFFFFFFF"/>
        <bgColor rgb="FFFFFFFF"/>
      </patternFill>
    </fill>
    <fill>
      <patternFill patternType="solid">
        <fgColor rgb="FFBFBFBF"/>
        <bgColor rgb="FFBFBFBF"/>
      </patternFill>
    </fill>
  </fills>
  <borders count="38">
    <border>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6" fillId="0" borderId="0"/>
  </cellStyleXfs>
  <cellXfs count="190">
    <xf numFmtId="0" fontId="0" fillId="0" borderId="0" xfId="0"/>
    <xf numFmtId="0" fontId="3" fillId="0" borderId="4" xfId="0" applyFont="1" applyBorder="1" applyAlignment="1"/>
    <xf numFmtId="0" fontId="3" fillId="0" borderId="8" xfId="0" applyFont="1" applyBorder="1" applyAlignment="1"/>
    <xf numFmtId="0" fontId="3" fillId="0" borderId="0" xfId="0" applyFont="1" applyBorder="1" applyAlignment="1"/>
    <xf numFmtId="0" fontId="0" fillId="0" borderId="13" xfId="0" applyBorder="1"/>
    <xf numFmtId="0" fontId="1" fillId="3" borderId="13" xfId="0" applyFont="1" applyFill="1" applyBorder="1" applyAlignment="1">
      <alignment horizontal="center"/>
    </xf>
    <xf numFmtId="0" fontId="2" fillId="4" borderId="13" xfId="0" applyFont="1" applyFill="1" applyBorder="1" applyAlignment="1">
      <alignment horizontal="left" vertical="center" wrapText="1"/>
    </xf>
    <xf numFmtId="0" fontId="0" fillId="0" borderId="0" xfId="0" applyBorder="1" applyAlignment="1">
      <alignment wrapText="1"/>
    </xf>
    <xf numFmtId="0" fontId="0" fillId="0" borderId="0" xfId="0" applyBorder="1" applyAlignment="1">
      <alignment horizontal="left" wrapText="1"/>
    </xf>
    <xf numFmtId="0" fontId="2" fillId="4" borderId="13" xfId="0" applyFont="1" applyFill="1" applyBorder="1" applyAlignment="1">
      <alignment horizontal="center" vertical="center" wrapText="1"/>
    </xf>
    <xf numFmtId="0" fontId="1" fillId="0" borderId="0" xfId="0" applyFont="1"/>
    <xf numFmtId="0" fontId="0" fillId="0" borderId="0" xfId="0"/>
    <xf numFmtId="0" fontId="0" fillId="0" borderId="0" xfId="0"/>
    <xf numFmtId="0" fontId="0" fillId="0" borderId="0" xfId="0"/>
    <xf numFmtId="0" fontId="0" fillId="0" borderId="0" xfId="0"/>
    <xf numFmtId="0" fontId="0" fillId="0" borderId="16" xfId="0" applyFill="1" applyBorder="1"/>
    <xf numFmtId="0" fontId="0" fillId="5" borderId="0" xfId="0" applyFill="1"/>
    <xf numFmtId="0" fontId="4" fillId="0" borderId="13"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3" xfId="0" applyFont="1" applyBorder="1" applyAlignment="1">
      <alignment vertical="center" wrapText="1"/>
    </xf>
    <xf numFmtId="0" fontId="0" fillId="0" borderId="0" xfId="0" applyFont="1"/>
    <xf numFmtId="0" fontId="6" fillId="0" borderId="13" xfId="0" applyFont="1" applyFill="1" applyBorder="1" applyAlignment="1">
      <alignment horizontal="center" vertical="center"/>
    </xf>
    <xf numFmtId="0" fontId="2" fillId="0" borderId="13" xfId="0" applyFont="1" applyBorder="1" applyAlignment="1">
      <alignment horizontal="center" vertical="center" wrapText="1"/>
    </xf>
    <xf numFmtId="0" fontId="2" fillId="3" borderId="13"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0" borderId="13" xfId="0" applyFont="1" applyFill="1" applyBorder="1" applyAlignment="1" applyProtection="1">
      <alignment horizontal="center" vertical="center" wrapText="1"/>
      <protection locked="0"/>
    </xf>
    <xf numFmtId="0" fontId="4" fillId="0" borderId="13" xfId="0" applyFont="1" applyBorder="1" applyAlignment="1" applyProtection="1">
      <alignment horizontal="left" vertical="center" wrapText="1"/>
      <protection locked="0"/>
    </xf>
    <xf numFmtId="0" fontId="4" fillId="0" borderId="13" xfId="0" quotePrefix="1" applyFont="1" applyBorder="1" applyAlignment="1" applyProtection="1">
      <alignment horizontal="center" vertical="center" wrapText="1"/>
      <protection locked="0"/>
    </xf>
    <xf numFmtId="0" fontId="7" fillId="0" borderId="0" xfId="0" applyFont="1"/>
    <xf numFmtId="0" fontId="4" fillId="0" borderId="13" xfId="0" applyFont="1" applyBorder="1" applyAlignment="1">
      <alignment horizontal="left" vertical="center" wrapText="1"/>
    </xf>
    <xf numFmtId="0" fontId="7" fillId="0" borderId="0" xfId="0" applyFont="1" applyFill="1" applyBorder="1"/>
    <xf numFmtId="0" fontId="4" fillId="0" borderId="15" xfId="0" applyFont="1" applyBorder="1" applyAlignment="1">
      <alignment horizontal="left" vertical="center" wrapText="1"/>
    </xf>
    <xf numFmtId="0" fontId="6" fillId="0" borderId="13" xfId="0" applyFont="1" applyFill="1" applyBorder="1" applyAlignment="1">
      <alignment horizontal="left" vertical="center"/>
    </xf>
    <xf numFmtId="0" fontId="4" fillId="3" borderId="13" xfId="0" applyFont="1" applyFill="1" applyBorder="1" applyAlignment="1">
      <alignment horizontal="left" vertical="center" wrapText="1"/>
    </xf>
    <xf numFmtId="0" fontId="6" fillId="2" borderId="13" xfId="1" applyNumberFormat="1" applyFont="1" applyFill="1" applyBorder="1" applyAlignment="1" applyProtection="1">
      <alignment horizontal="left" vertical="center" wrapText="1"/>
    </xf>
    <xf numFmtId="0" fontId="11" fillId="0" borderId="13" xfId="0" applyFont="1" applyBorder="1" applyAlignment="1">
      <alignment horizontal="left" vertical="center" wrapText="1"/>
    </xf>
    <xf numFmtId="0" fontId="4" fillId="0" borderId="13" xfId="0" quotePrefix="1"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6" xfId="0" applyFont="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protection locked="0"/>
    </xf>
    <xf numFmtId="0" fontId="4" fillId="0" borderId="13" xfId="0" quotePrefix="1" applyFont="1" applyBorder="1" applyAlignment="1">
      <alignment horizontal="left" vertical="center" wrapText="1"/>
    </xf>
    <xf numFmtId="0" fontId="13" fillId="2" borderId="13" xfId="1" applyFont="1" applyFill="1" applyBorder="1" applyAlignment="1">
      <alignment horizontal="left" vertical="center" wrapText="1"/>
    </xf>
    <xf numFmtId="0" fontId="4" fillId="0" borderId="13" xfId="0" applyFont="1" applyBorder="1" applyAlignment="1" applyProtection="1">
      <alignment vertical="center" wrapText="1"/>
      <protection locked="0"/>
    </xf>
    <xf numFmtId="0" fontId="4" fillId="0" borderId="13" xfId="0" applyFont="1" applyBorder="1" applyAlignment="1">
      <alignment horizontal="justify" vertical="center" wrapText="1"/>
    </xf>
    <xf numFmtId="0" fontId="14" fillId="0" borderId="0" xfId="0" applyFont="1"/>
    <xf numFmtId="0" fontId="4" fillId="0" borderId="13" xfId="0" applyFont="1" applyFill="1" applyBorder="1" applyAlignment="1" applyProtection="1">
      <alignment horizontal="center" vertical="center" wrapText="1"/>
      <protection locked="0"/>
    </xf>
    <xf numFmtId="0" fontId="4" fillId="0" borderId="13" xfId="0" applyFont="1" applyBorder="1" applyAlignment="1" applyProtection="1">
      <alignment horizontal="left" vertical="center" wrapText="1"/>
      <protection locked="0"/>
    </xf>
    <xf numFmtId="0" fontId="6" fillId="0" borderId="13" xfId="0" applyFont="1" applyBorder="1" applyAlignment="1">
      <alignment horizontal="left" vertical="center" wrapText="1"/>
    </xf>
    <xf numFmtId="0" fontId="4" fillId="0" borderId="13" xfId="0" applyFont="1" applyBorder="1" applyAlignment="1">
      <alignment horizontal="left" vertical="center" wrapText="1"/>
    </xf>
    <xf numFmtId="0" fontId="0" fillId="0" borderId="13" xfId="0" applyBorder="1" applyAlignment="1">
      <alignment horizontal="justify" vertical="center" wrapText="1"/>
    </xf>
    <xf numFmtId="0" fontId="0" fillId="0" borderId="13" xfId="0" applyBorder="1" applyAlignment="1">
      <alignment horizontal="center" vertical="center" wrapText="1"/>
    </xf>
    <xf numFmtId="0" fontId="6" fillId="0"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3" borderId="13" xfId="0" applyFont="1" applyFill="1" applyBorder="1" applyAlignment="1">
      <alignment horizontal="center" vertical="center" wrapText="1"/>
    </xf>
    <xf numFmtId="0" fontId="4"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4" fillId="2" borderId="13" xfId="0" applyFont="1" applyFill="1" applyBorder="1" applyAlignment="1">
      <alignment horizontal="center" vertical="center" wrapText="1"/>
    </xf>
    <xf numFmtId="0" fontId="4" fillId="2" borderId="13" xfId="0" applyFont="1" applyFill="1" applyBorder="1" applyAlignment="1">
      <alignment horizontal="left" vertical="center" wrapText="1"/>
    </xf>
    <xf numFmtId="0" fontId="15" fillId="0" borderId="0" xfId="0" applyFont="1" applyAlignment="1">
      <alignment vertical="center" wrapText="1"/>
    </xf>
    <xf numFmtId="0" fontId="4" fillId="0" borderId="6" xfId="0" applyFont="1" applyBorder="1" applyAlignment="1">
      <alignment horizontal="justify" vertical="center" wrapText="1"/>
    </xf>
    <xf numFmtId="0" fontId="17" fillId="0" borderId="0" xfId="0" applyFont="1" applyAlignment="1">
      <alignment vertical="center"/>
    </xf>
    <xf numFmtId="0" fontId="0" fillId="0" borderId="0" xfId="0" applyAlignment="1">
      <alignment vertical="center" textRotation="90"/>
    </xf>
    <xf numFmtId="0" fontId="1" fillId="0" borderId="29" xfId="0" applyFont="1" applyBorder="1" applyAlignment="1">
      <alignment horizontal="center" vertical="center"/>
    </xf>
    <xf numFmtId="0" fontId="0" fillId="6" borderId="29" xfId="0" applyFill="1" applyBorder="1" applyAlignment="1">
      <alignment horizontal="center" vertical="center"/>
    </xf>
    <xf numFmtId="0" fontId="0" fillId="7" borderId="29" xfId="0" applyFill="1" applyBorder="1" applyAlignment="1">
      <alignment horizontal="center" vertical="center"/>
    </xf>
    <xf numFmtId="0" fontId="0" fillId="8" borderId="29" xfId="0" applyFill="1" applyBorder="1" applyAlignment="1">
      <alignment horizontal="center" vertical="center"/>
    </xf>
    <xf numFmtId="0" fontId="0" fillId="9" borderId="29" xfId="0" applyFill="1" applyBorder="1" applyAlignment="1">
      <alignment horizontal="center" vertical="center"/>
    </xf>
    <xf numFmtId="0" fontId="4" fillId="10" borderId="8" xfId="0" applyFont="1" applyFill="1" applyBorder="1" applyAlignment="1">
      <alignment vertical="center"/>
    </xf>
    <xf numFmtId="0" fontId="11" fillId="0" borderId="3" xfId="0" applyFont="1" applyBorder="1" applyAlignment="1">
      <alignment horizontal="center" vertical="center"/>
    </xf>
    <xf numFmtId="0" fontId="4" fillId="0" borderId="30" xfId="0" applyFont="1" applyBorder="1" applyAlignment="1">
      <alignment vertical="center" wrapText="1"/>
    </xf>
    <xf numFmtId="0" fontId="0" fillId="11" borderId="29" xfId="0" applyFill="1" applyBorder="1" applyAlignment="1">
      <alignment horizontal="center" vertical="center"/>
    </xf>
    <xf numFmtId="0" fontId="0" fillId="12" borderId="29" xfId="0" applyFill="1" applyBorder="1" applyAlignment="1">
      <alignment horizontal="center" vertical="center"/>
    </xf>
    <xf numFmtId="0" fontId="4" fillId="13" borderId="15" xfId="0" applyFont="1" applyFill="1" applyBorder="1" applyAlignment="1">
      <alignment vertical="center" wrapText="1"/>
    </xf>
    <xf numFmtId="0" fontId="11" fillId="0" borderId="13" xfId="0" applyFont="1" applyBorder="1" applyAlignment="1">
      <alignment horizontal="center" vertical="center" wrapText="1"/>
    </xf>
    <xf numFmtId="0" fontId="0" fillId="14" borderId="29" xfId="0" applyFill="1" applyBorder="1" applyAlignment="1">
      <alignment horizontal="center" vertical="center"/>
    </xf>
    <xf numFmtId="0" fontId="4" fillId="14" borderId="15" xfId="0" applyFont="1" applyFill="1" applyBorder="1" applyAlignment="1">
      <alignment vertical="center"/>
    </xf>
    <xf numFmtId="0" fontId="11" fillId="0" borderId="13" xfId="0" applyFont="1" applyBorder="1" applyAlignment="1">
      <alignment horizontal="center" vertical="center"/>
    </xf>
    <xf numFmtId="0" fontId="0" fillId="13" borderId="29" xfId="0" applyFill="1" applyBorder="1" applyAlignment="1">
      <alignment horizontal="center" vertical="center"/>
    </xf>
    <xf numFmtId="0" fontId="4" fillId="0" borderId="11" xfId="0" applyFont="1" applyBorder="1" applyAlignment="1">
      <alignment vertical="center" wrapText="1"/>
    </xf>
    <xf numFmtId="0" fontId="11" fillId="0" borderId="11" xfId="0" applyFont="1" applyBorder="1" applyAlignment="1">
      <alignment horizontal="center" vertical="center"/>
    </xf>
    <xf numFmtId="0" fontId="4" fillId="0" borderId="32" xfId="0" applyFont="1" applyBorder="1" applyAlignment="1">
      <alignment vertical="center" wrapText="1"/>
    </xf>
    <xf numFmtId="0" fontId="0" fillId="0" borderId="0" xfId="0" applyAlignment="1">
      <alignment horizontal="center" vertical="center"/>
    </xf>
    <xf numFmtId="0" fontId="4" fillId="15" borderId="31" xfId="0" applyFont="1" applyFill="1" applyBorder="1" applyAlignment="1">
      <alignment vertical="center"/>
    </xf>
    <xf numFmtId="0" fontId="0" fillId="15" borderId="29" xfId="0" applyFill="1" applyBorder="1" applyAlignment="1">
      <alignment horizontal="center" vertical="center"/>
    </xf>
    <xf numFmtId="0" fontId="0" fillId="16" borderId="29" xfId="0" applyFill="1" applyBorder="1" applyAlignment="1">
      <alignment horizontal="center" vertical="center"/>
    </xf>
    <xf numFmtId="0" fontId="18" fillId="17" borderId="15" xfId="0" applyFont="1" applyFill="1" applyBorder="1" applyAlignment="1">
      <alignment vertical="center"/>
    </xf>
    <xf numFmtId="0" fontId="18" fillId="17" borderId="13" xfId="0" applyFont="1" applyFill="1" applyBorder="1" applyAlignment="1">
      <alignment vertical="center"/>
    </xf>
    <xf numFmtId="0" fontId="18" fillId="17" borderId="13" xfId="0" applyFont="1" applyFill="1" applyBorder="1" applyAlignment="1">
      <alignment horizontal="center" vertical="center"/>
    </xf>
    <xf numFmtId="0" fontId="18" fillId="17" borderId="13" xfId="0" applyFont="1" applyFill="1" applyBorder="1" applyAlignment="1">
      <alignment horizontal="center" vertical="center" textRotation="90"/>
    </xf>
    <xf numFmtId="0" fontId="18" fillId="17" borderId="30" xfId="0" applyFont="1" applyFill="1" applyBorder="1" applyAlignment="1">
      <alignment horizontal="center" vertical="center"/>
    </xf>
    <xf numFmtId="0" fontId="6" fillId="0" borderId="29" xfId="0" applyFont="1" applyBorder="1" applyAlignment="1">
      <alignment horizontal="center" vertical="center" wrapText="1"/>
    </xf>
    <xf numFmtId="0" fontId="6" fillId="0" borderId="29" xfId="0" applyFont="1" applyBorder="1" applyAlignment="1">
      <alignment horizontal="left" vertical="center" wrapText="1"/>
    </xf>
    <xf numFmtId="0" fontId="1" fillId="0" borderId="0" xfId="0" applyFont="1" applyBorder="1" applyAlignment="1">
      <alignment horizontal="center"/>
    </xf>
    <xf numFmtId="0" fontId="21" fillId="0" borderId="13" xfId="0" applyFont="1" applyBorder="1" applyAlignment="1">
      <alignment horizontal="center" vertical="center" wrapText="1"/>
    </xf>
    <xf numFmtId="49" fontId="15" fillId="0" borderId="13" xfId="0" applyNumberFormat="1" applyFont="1" applyBorder="1" applyAlignment="1">
      <alignment horizontal="center" vertical="center" wrapText="1"/>
    </xf>
    <xf numFmtId="49" fontId="15" fillId="0" borderId="0" xfId="0" applyNumberFormat="1" applyFont="1" applyBorder="1" applyAlignment="1">
      <alignment vertical="center" wrapText="1"/>
    </xf>
    <xf numFmtId="14" fontId="15" fillId="0" borderId="0" xfId="0" applyNumberFormat="1" applyFont="1" applyBorder="1" applyAlignment="1">
      <alignment horizontal="center" vertical="center" wrapText="1"/>
    </xf>
    <xf numFmtId="0" fontId="15" fillId="0" borderId="0" xfId="0" applyFont="1" applyBorder="1" applyAlignment="1">
      <alignment horizontal="center" vertical="center" wrapText="1"/>
    </xf>
    <xf numFmtId="0" fontId="1" fillId="0" borderId="13" xfId="0" applyFont="1" applyBorder="1" applyAlignment="1"/>
    <xf numFmtId="0" fontId="4"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13" xfId="0" applyFont="1" applyBorder="1" applyAlignment="1">
      <alignment horizontal="center" vertical="center"/>
    </xf>
    <xf numFmtId="0" fontId="4" fillId="0" borderId="13" xfId="0" quotePrefix="1" applyFont="1" applyBorder="1" applyAlignment="1">
      <alignment horizontal="justify"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3" xfId="0" applyFont="1" applyBorder="1" applyAlignment="1">
      <alignment horizontal="center" vertical="center"/>
    </xf>
    <xf numFmtId="0" fontId="4" fillId="0" borderId="33" xfId="0" applyFont="1" applyBorder="1" applyAlignment="1">
      <alignment horizontal="center" vertical="center" wrapText="1"/>
    </xf>
    <xf numFmtId="0" fontId="23" fillId="0" borderId="13" xfId="0" applyFont="1" applyBorder="1" applyAlignment="1">
      <alignment vertical="center" wrapText="1"/>
    </xf>
    <xf numFmtId="0" fontId="6" fillId="0" borderId="13" xfId="0" applyFont="1" applyBorder="1" applyAlignment="1">
      <alignment vertical="center" wrapText="1"/>
    </xf>
    <xf numFmtId="0" fontId="4" fillId="0" borderId="34" xfId="0" applyFont="1" applyBorder="1" applyAlignment="1">
      <alignment horizontal="left" vertical="center" wrapText="1"/>
    </xf>
    <xf numFmtId="0" fontId="23" fillId="18" borderId="13" xfId="0" applyFont="1" applyFill="1" applyBorder="1" applyAlignment="1">
      <alignment vertical="center" wrapText="1"/>
    </xf>
    <xf numFmtId="0" fontId="25" fillId="18" borderId="13" xfId="0" applyFont="1" applyFill="1" applyBorder="1" applyAlignment="1">
      <alignment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5" xfId="0" applyFont="1" applyBorder="1" applyAlignment="1">
      <alignment horizontal="left"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2" borderId="13" xfId="0" applyFont="1" applyFill="1" applyBorder="1" applyAlignment="1">
      <alignment horizontal="justify" vertical="center" wrapText="1"/>
    </xf>
    <xf numFmtId="0" fontId="6" fillId="2" borderId="13" xfId="0" applyFont="1" applyFill="1" applyBorder="1" applyAlignment="1">
      <alignment horizontal="center" vertical="center"/>
    </xf>
    <xf numFmtId="0" fontId="4" fillId="2" borderId="6" xfId="0" applyFont="1" applyFill="1" applyBorder="1" applyAlignment="1">
      <alignment horizontal="left"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vertical="center" wrapText="1"/>
    </xf>
    <xf numFmtId="49" fontId="15" fillId="0" borderId="13"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1" xfId="0" applyFont="1" applyBorder="1" applyAlignment="1">
      <alignment horizontal="center"/>
    </xf>
    <xf numFmtId="0" fontId="3" fillId="0" borderId="8" xfId="0" applyFont="1" applyBorder="1" applyAlignment="1">
      <alignment horizontal="center"/>
    </xf>
    <xf numFmtId="0" fontId="3" fillId="0" borderId="0" xfId="0" applyFont="1" applyBorder="1" applyAlignment="1">
      <alignment horizontal="center"/>
    </xf>
    <xf numFmtId="0" fontId="3" fillId="0" borderId="2"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7" xfId="0" applyFont="1" applyBorder="1" applyAlignment="1">
      <alignment horizontal="center"/>
    </xf>
    <xf numFmtId="0" fontId="21" fillId="0" borderId="13" xfId="0" applyFont="1" applyBorder="1" applyAlignment="1">
      <alignment horizontal="center" vertical="center" wrapText="1"/>
    </xf>
    <xf numFmtId="0" fontId="1" fillId="0" borderId="13" xfId="0" applyFont="1" applyBorder="1" applyAlignment="1">
      <alignment horizont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7"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0" borderId="18" xfId="0" applyFont="1" applyBorder="1" applyAlignment="1">
      <alignment horizontal="center" vertical="center" wrapText="1"/>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16" fillId="0" borderId="0" xfId="0" applyFont="1" applyAlignment="1">
      <alignment horizontal="center" vertical="center"/>
    </xf>
    <xf numFmtId="0" fontId="16" fillId="0" borderId="28" xfId="0" applyFont="1" applyBorder="1" applyAlignment="1">
      <alignment horizontal="center" vertical="center"/>
    </xf>
    <xf numFmtId="0" fontId="16" fillId="0" borderId="17" xfId="0" applyFont="1" applyBorder="1" applyAlignment="1">
      <alignment horizontal="center" vertical="center"/>
    </xf>
    <xf numFmtId="0" fontId="16" fillId="0" borderId="23" xfId="0" applyFont="1" applyBorder="1" applyAlignment="1">
      <alignment horizontal="center" vertical="center"/>
    </xf>
    <xf numFmtId="0" fontId="16" fillId="0" borderId="18" xfId="0" applyFont="1" applyBorder="1" applyAlignment="1">
      <alignment horizontal="center" vertical="center"/>
    </xf>
    <xf numFmtId="0" fontId="0" fillId="0" borderId="8" xfId="0" applyBorder="1" applyAlignment="1">
      <alignment horizontal="center"/>
    </xf>
    <xf numFmtId="0" fontId="0" fillId="0" borderId="0" xfId="0" applyAlignment="1">
      <alignment horizontal="center"/>
    </xf>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13" xfId="0" applyFont="1" applyBorder="1" applyAlignment="1">
      <alignment horizontal="justify" vertical="center" wrapText="1"/>
    </xf>
    <xf numFmtId="0" fontId="2" fillId="4" borderId="13" xfId="0" applyFont="1" applyFill="1" applyBorder="1" applyAlignment="1">
      <alignment horizontal="center" vertical="center" wrapText="1"/>
    </xf>
    <xf numFmtId="0" fontId="2" fillId="4" borderId="13" xfId="0" applyFont="1" applyFill="1" applyBorder="1" applyAlignment="1">
      <alignment horizontal="center"/>
    </xf>
    <xf numFmtId="0" fontId="4" fillId="0" borderId="36" xfId="0" applyFont="1" applyBorder="1" applyAlignment="1">
      <alignment horizontal="center" vertical="center"/>
    </xf>
    <xf numFmtId="0" fontId="4" fillId="0" borderId="29" xfId="0" applyFont="1" applyBorder="1" applyAlignment="1">
      <alignment horizontal="center" vertical="center" wrapText="1"/>
    </xf>
    <xf numFmtId="0" fontId="23" fillId="0" borderId="37" xfId="0" applyFont="1" applyBorder="1" applyAlignment="1">
      <alignment vertical="center" wrapText="1"/>
    </xf>
    <xf numFmtId="0" fontId="23" fillId="19" borderId="13" xfId="0" applyFont="1" applyFill="1" applyBorder="1" applyAlignment="1">
      <alignment horizontal="left" vertical="center" wrapText="1"/>
    </xf>
    <xf numFmtId="0" fontId="4" fillId="0" borderId="36" xfId="0" applyFont="1" applyBorder="1" applyAlignment="1">
      <alignment horizontal="left" vertical="center" wrapText="1"/>
    </xf>
    <xf numFmtId="0" fontId="4" fillId="0" borderId="29" xfId="0" applyFont="1" applyBorder="1" applyAlignment="1">
      <alignment horizontal="left" vertical="center" wrapText="1"/>
    </xf>
    <xf numFmtId="0" fontId="4" fillId="20" borderId="29" xfId="0" applyFont="1" applyFill="1" applyBorder="1" applyAlignment="1">
      <alignment horizontal="center" vertical="center" wrapText="1"/>
    </xf>
  </cellXfs>
  <cellStyles count="2">
    <cellStyle name="Normal" xfId="0" builtinId="0"/>
    <cellStyle name="Normal 2" xfId="1" xr:uid="{00000000-0005-0000-0000-000001000000}"/>
  </cellStyles>
  <dxfs count="436">
    <dxf>
      <fill>
        <patternFill>
          <bgColor rgb="FFFFFF00"/>
        </patternFill>
      </fill>
    </dxf>
    <dxf>
      <fill>
        <patternFill>
          <bgColor rgb="FFFFC000"/>
        </patternFill>
      </fill>
    </dxf>
    <dxf>
      <fill>
        <patternFill>
          <bgColor rgb="FF92D050"/>
        </patternFill>
      </fill>
    </dxf>
    <dxf>
      <fill>
        <patternFill>
          <bgColor rgb="FFFF0000"/>
        </pattern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s>
  <tableStyles count="0" defaultTableStyle="TableStyleMedium2" defaultPivotStyle="PivotStyleLight16"/>
  <colors>
    <mruColors>
      <color rgb="FFF79646"/>
      <color rgb="FFFFFF00"/>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204107</xdr:colOff>
      <xdr:row>0</xdr:row>
      <xdr:rowOff>57630</xdr:rowOff>
    </xdr:from>
    <xdr:to>
      <xdr:col>3</xdr:col>
      <xdr:colOff>1224642</xdr:colOff>
      <xdr:row>3</xdr:row>
      <xdr:rowOff>231321</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204107" y="57630"/>
          <a:ext cx="2816678" cy="1112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511968</xdr:colOff>
      <xdr:row>1</xdr:row>
      <xdr:rowOff>273843</xdr:rowOff>
    </xdr:from>
    <xdr:to>
      <xdr:col>6</xdr:col>
      <xdr:colOff>678656</xdr:colOff>
      <xdr:row>5</xdr:row>
      <xdr:rowOff>511968</xdr:rowOff>
    </xdr:to>
    <xdr:sp macro="" textlink="">
      <xdr:nvSpPr>
        <xdr:cNvPr id="2" name="Rectángulo 1">
          <a:extLst>
            <a:ext uri="{FF2B5EF4-FFF2-40B4-BE49-F238E27FC236}">
              <a16:creationId xmlns:a16="http://schemas.microsoft.com/office/drawing/2014/main" id="{84D99DC8-F713-4AFD-85B3-B8715F38B238}"/>
            </a:ext>
          </a:extLst>
        </xdr:cNvPr>
        <xdr:cNvSpPr/>
      </xdr:nvSpPr>
      <xdr:spPr>
        <a:xfrm>
          <a:off x="3464718" y="816768"/>
          <a:ext cx="2252663" cy="3762375"/>
        </a:xfrm>
        <a:prstGeom prst="rect">
          <a:avLst/>
        </a:prstGeom>
        <a:no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619123</xdr:colOff>
      <xdr:row>2</xdr:row>
      <xdr:rowOff>547687</xdr:rowOff>
    </xdr:from>
    <xdr:to>
      <xdr:col>6</xdr:col>
      <xdr:colOff>714374</xdr:colOff>
      <xdr:row>5</xdr:row>
      <xdr:rowOff>285749</xdr:rowOff>
    </xdr:to>
    <xdr:sp macro="" textlink="">
      <xdr:nvSpPr>
        <xdr:cNvPr id="3" name="CuadroTexto 2">
          <a:extLst>
            <a:ext uri="{FF2B5EF4-FFF2-40B4-BE49-F238E27FC236}">
              <a16:creationId xmlns:a16="http://schemas.microsoft.com/office/drawing/2014/main" id="{40610ACA-B859-461C-9731-DBDF49872562}"/>
            </a:ext>
          </a:extLst>
        </xdr:cNvPr>
        <xdr:cNvSpPr txBox="1"/>
      </xdr:nvSpPr>
      <xdr:spPr>
        <a:xfrm>
          <a:off x="3571873" y="1957387"/>
          <a:ext cx="2181226" cy="2395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400" b="1">
              <a:solidFill>
                <a:schemeClr val="bg1"/>
              </a:solidFill>
            </a:rPr>
            <a:t>APLICA PARA RIESGOS DE CORRUPCIÓN</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05"/>
  <sheetViews>
    <sheetView tabSelected="1" topLeftCell="B1" zoomScale="80" zoomScaleNormal="80" workbookViewId="0">
      <pane ySplit="7" topLeftCell="A8" activePane="bottomLeft" state="frozen"/>
      <selection activeCell="B23" sqref="B23:D23"/>
      <selection pane="bottomLeft" activeCell="E1" sqref="E1:AD4"/>
    </sheetView>
  </sheetViews>
  <sheetFormatPr baseColWidth="10" defaultRowHeight="15" x14ac:dyDescent="0.25"/>
  <cols>
    <col min="1" max="1" width="2.28515625" hidden="1" customWidth="1"/>
    <col min="3" max="3" width="15.42578125" style="21" bestFit="1" customWidth="1"/>
    <col min="4" max="4" width="21.42578125" style="10" customWidth="1"/>
    <col min="5" max="5" width="30.7109375" customWidth="1"/>
    <col min="6" max="6" width="60" customWidth="1"/>
    <col min="7" max="7" width="30.7109375" customWidth="1"/>
    <col min="8" max="8" width="20.7109375" customWidth="1"/>
    <col min="9" max="9" width="20.28515625" customWidth="1"/>
    <col min="10" max="10" width="7" hidden="1" customWidth="1"/>
    <col min="11" max="11" width="11.140625" hidden="1" customWidth="1"/>
    <col min="12" max="12" width="16.28515625" hidden="1" customWidth="1"/>
    <col min="13" max="13" width="19.28515625" customWidth="1"/>
    <col min="14" max="14" width="35.5703125" customWidth="1"/>
    <col min="15" max="17" width="18.140625" customWidth="1"/>
    <col min="18" max="21" width="18.140625" hidden="1" customWidth="1"/>
    <col min="22" max="23" width="18.140625" customWidth="1"/>
    <col min="24" max="24" width="19.5703125" customWidth="1"/>
    <col min="25" max="26" width="20.7109375" customWidth="1"/>
    <col min="27" max="29" width="11.7109375" customWidth="1"/>
    <col min="30" max="30" width="18.5703125" customWidth="1"/>
    <col min="31" max="32" width="39.7109375" style="14" customWidth="1"/>
  </cols>
  <sheetData>
    <row r="1" spans="1:38" ht="24.75" customHeight="1" x14ac:dyDescent="0.25">
      <c r="A1" s="1"/>
      <c r="B1" s="130"/>
      <c r="C1" s="131"/>
      <c r="D1" s="132"/>
      <c r="E1" s="145" t="s">
        <v>99</v>
      </c>
      <c r="F1" s="146"/>
      <c r="G1" s="146"/>
      <c r="H1" s="146"/>
      <c r="I1" s="146"/>
      <c r="J1" s="146"/>
      <c r="K1" s="146"/>
      <c r="L1" s="146"/>
      <c r="M1" s="146"/>
      <c r="N1" s="146"/>
      <c r="O1" s="146"/>
      <c r="P1" s="146"/>
      <c r="Q1" s="146"/>
      <c r="R1" s="146"/>
      <c r="S1" s="146"/>
      <c r="T1" s="146"/>
      <c r="U1" s="146"/>
      <c r="V1" s="146"/>
      <c r="W1" s="146"/>
      <c r="X1" s="146"/>
      <c r="Y1" s="146"/>
      <c r="Z1" s="146"/>
      <c r="AA1" s="146"/>
      <c r="AB1" s="146"/>
      <c r="AC1" s="146"/>
      <c r="AD1" s="147"/>
      <c r="AE1" s="163" t="s">
        <v>104</v>
      </c>
      <c r="AF1" s="164"/>
    </row>
    <row r="2" spans="1:38" ht="24.75" customHeight="1" x14ac:dyDescent="0.25">
      <c r="A2" s="2"/>
      <c r="B2" s="133"/>
      <c r="C2" s="134"/>
      <c r="D2" s="135"/>
      <c r="E2" s="148"/>
      <c r="F2" s="149"/>
      <c r="G2" s="149"/>
      <c r="H2" s="149"/>
      <c r="I2" s="149"/>
      <c r="J2" s="149"/>
      <c r="K2" s="149"/>
      <c r="L2" s="149"/>
      <c r="M2" s="149"/>
      <c r="N2" s="149"/>
      <c r="O2" s="149"/>
      <c r="P2" s="149"/>
      <c r="Q2" s="149"/>
      <c r="R2" s="149"/>
      <c r="S2" s="149"/>
      <c r="T2" s="149"/>
      <c r="U2" s="149"/>
      <c r="V2" s="149"/>
      <c r="W2" s="149"/>
      <c r="X2" s="149"/>
      <c r="Y2" s="149"/>
      <c r="Z2" s="149"/>
      <c r="AA2" s="149"/>
      <c r="AB2" s="149"/>
      <c r="AC2" s="149"/>
      <c r="AD2" s="150"/>
      <c r="AE2" s="165" t="s">
        <v>485</v>
      </c>
      <c r="AF2" s="166"/>
    </row>
    <row r="3" spans="1:38" ht="24.75" customHeight="1" x14ac:dyDescent="0.25">
      <c r="A3" s="2"/>
      <c r="B3" s="133"/>
      <c r="C3" s="134"/>
      <c r="D3" s="135"/>
      <c r="E3" s="148"/>
      <c r="F3" s="149"/>
      <c r="G3" s="149"/>
      <c r="H3" s="149"/>
      <c r="I3" s="149"/>
      <c r="J3" s="149"/>
      <c r="K3" s="149"/>
      <c r="L3" s="149"/>
      <c r="M3" s="149"/>
      <c r="N3" s="149"/>
      <c r="O3" s="149"/>
      <c r="P3" s="149"/>
      <c r="Q3" s="149"/>
      <c r="R3" s="149"/>
      <c r="S3" s="149"/>
      <c r="T3" s="149"/>
      <c r="U3" s="149"/>
      <c r="V3" s="149"/>
      <c r="W3" s="149"/>
      <c r="X3" s="149"/>
      <c r="Y3" s="149"/>
      <c r="Z3" s="149"/>
      <c r="AA3" s="149"/>
      <c r="AB3" s="149"/>
      <c r="AC3" s="149"/>
      <c r="AD3" s="150"/>
      <c r="AE3" s="167" t="s">
        <v>486</v>
      </c>
      <c r="AF3" s="168"/>
    </row>
    <row r="4" spans="1:38" ht="24.75" customHeight="1" thickBot="1" x14ac:dyDescent="0.3">
      <c r="A4" s="3"/>
      <c r="B4" s="136"/>
      <c r="C4" s="137"/>
      <c r="D4" s="138"/>
      <c r="E4" s="151"/>
      <c r="F4" s="152"/>
      <c r="G4" s="152"/>
      <c r="H4" s="152"/>
      <c r="I4" s="152"/>
      <c r="J4" s="152"/>
      <c r="K4" s="152"/>
      <c r="L4" s="152"/>
      <c r="M4" s="152"/>
      <c r="N4" s="152"/>
      <c r="O4" s="152"/>
      <c r="P4" s="152"/>
      <c r="Q4" s="152"/>
      <c r="R4" s="152"/>
      <c r="S4" s="152"/>
      <c r="T4" s="152"/>
      <c r="U4" s="152"/>
      <c r="V4" s="152"/>
      <c r="W4" s="152"/>
      <c r="X4" s="152"/>
      <c r="Y4" s="152"/>
      <c r="Z4" s="152"/>
      <c r="AA4" s="152"/>
      <c r="AB4" s="152"/>
      <c r="AC4" s="152"/>
      <c r="AD4" s="153"/>
      <c r="AE4" s="169" t="s">
        <v>105</v>
      </c>
      <c r="AF4" s="170"/>
    </row>
    <row r="5" spans="1:38" ht="15.75" thickBot="1" x14ac:dyDescent="0.3"/>
    <row r="6" spans="1:38" ht="15" customHeight="1" x14ac:dyDescent="0.25">
      <c r="B6" s="141" t="s">
        <v>0</v>
      </c>
      <c r="C6" s="143" t="s">
        <v>1</v>
      </c>
      <c r="D6" s="143" t="s">
        <v>22</v>
      </c>
      <c r="E6" s="143" t="s">
        <v>5</v>
      </c>
      <c r="F6" s="158" t="s">
        <v>8</v>
      </c>
      <c r="G6" s="143" t="s">
        <v>9</v>
      </c>
      <c r="H6" s="143" t="s">
        <v>2</v>
      </c>
      <c r="I6" s="143" t="s">
        <v>3</v>
      </c>
      <c r="J6" s="160" t="s">
        <v>23</v>
      </c>
      <c r="K6" s="160" t="s">
        <v>24</v>
      </c>
      <c r="L6" s="160" t="s">
        <v>25</v>
      </c>
      <c r="M6" s="143" t="s">
        <v>4</v>
      </c>
      <c r="N6" s="143" t="s">
        <v>6</v>
      </c>
      <c r="O6" s="143"/>
      <c r="P6" s="143"/>
      <c r="Q6" s="143"/>
      <c r="R6" s="143"/>
      <c r="S6" s="143"/>
      <c r="T6" s="143"/>
      <c r="U6" s="143"/>
      <c r="V6" s="143"/>
      <c r="W6" s="143"/>
      <c r="X6" s="154" t="s">
        <v>21</v>
      </c>
      <c r="Y6" s="154" t="s">
        <v>10</v>
      </c>
      <c r="Z6" s="155"/>
      <c r="AA6" s="155"/>
      <c r="AB6" s="155"/>
      <c r="AC6" s="155"/>
      <c r="AD6" s="156"/>
      <c r="AE6" s="154" t="s">
        <v>326</v>
      </c>
      <c r="AF6" s="162"/>
    </row>
    <row r="7" spans="1:38" ht="45" x14ac:dyDescent="0.25">
      <c r="B7" s="142"/>
      <c r="C7" s="144"/>
      <c r="D7" s="144"/>
      <c r="E7" s="144"/>
      <c r="F7" s="159"/>
      <c r="G7" s="144"/>
      <c r="H7" s="144"/>
      <c r="I7" s="144"/>
      <c r="J7" s="161"/>
      <c r="K7" s="161"/>
      <c r="L7" s="161"/>
      <c r="M7" s="144"/>
      <c r="N7" s="23" t="s">
        <v>29</v>
      </c>
      <c r="O7" s="23" t="s">
        <v>30</v>
      </c>
      <c r="P7" s="23" t="s">
        <v>31</v>
      </c>
      <c r="Q7" s="23" t="s">
        <v>32</v>
      </c>
      <c r="R7" s="24" t="s">
        <v>34</v>
      </c>
      <c r="S7" s="24" t="s">
        <v>35</v>
      </c>
      <c r="T7" s="24" t="s">
        <v>36</v>
      </c>
      <c r="U7" s="24" t="s">
        <v>37</v>
      </c>
      <c r="V7" s="23" t="s">
        <v>33</v>
      </c>
      <c r="W7" s="23" t="s">
        <v>38</v>
      </c>
      <c r="X7" s="157"/>
      <c r="Y7" s="56" t="s">
        <v>2</v>
      </c>
      <c r="Z7" s="56" t="s">
        <v>3</v>
      </c>
      <c r="AA7" s="57" t="s">
        <v>26</v>
      </c>
      <c r="AB7" s="57" t="s">
        <v>27</v>
      </c>
      <c r="AC7" s="57" t="s">
        <v>28</v>
      </c>
      <c r="AD7" s="59" t="s">
        <v>19</v>
      </c>
      <c r="AE7" s="56" t="s">
        <v>329</v>
      </c>
      <c r="AF7" s="56" t="s">
        <v>325</v>
      </c>
    </row>
    <row r="8" spans="1:38" ht="96.75" customHeight="1" x14ac:dyDescent="0.25">
      <c r="B8" s="32">
        <v>1</v>
      </c>
      <c r="C8" s="33" t="s">
        <v>63</v>
      </c>
      <c r="D8" s="30" t="s">
        <v>115</v>
      </c>
      <c r="E8" s="30" t="s">
        <v>127</v>
      </c>
      <c r="F8" s="52" t="s">
        <v>129</v>
      </c>
      <c r="G8" s="30" t="s">
        <v>128</v>
      </c>
      <c r="H8" s="30" t="s">
        <v>17</v>
      </c>
      <c r="I8" s="30" t="s">
        <v>20</v>
      </c>
      <c r="J8" s="34">
        <f t="shared" ref="J8:J15" si="0">IF(H8="Raro",1,(IF(H8="Poco Probable",2,(IF(H8="Posible",3,(IF(H8="Probable",4,(IF(H8="Casi Seguro",5,0)))))))))</f>
        <v>4</v>
      </c>
      <c r="K8" s="34">
        <f t="shared" ref="K8:K15" si="1">IF(I8="Insignificante",1,(IF(I8="Menor",2,(IF(I8="Moderado",3,(IF(I8="Mayor",4,(IF(I8="Catastrófico",5,0)))))))))</f>
        <v>3</v>
      </c>
      <c r="L8" s="34">
        <f>J8*K8</f>
        <v>12</v>
      </c>
      <c r="M8" s="18" t="str">
        <f>VLOOKUP(J8,MapadeCalor!$B$2:$G$6,K8+1,0)</f>
        <v>ALTO</v>
      </c>
      <c r="N8" s="50" t="s">
        <v>336</v>
      </c>
      <c r="O8" s="30" t="s">
        <v>122</v>
      </c>
      <c r="P8" s="30" t="s">
        <v>337</v>
      </c>
      <c r="Q8" s="30" t="s">
        <v>2</v>
      </c>
      <c r="R8" s="25">
        <f t="shared" ref="R8:R15" si="2">IF(O8="Correctivo",5,(IF(O8="Preventivo",15,(IF(O8="Detectivo",20,0)))))</f>
        <v>15</v>
      </c>
      <c r="S8" s="25">
        <f t="shared" ref="S8:S15" si="3">IF(P8="Manual",5,(IF(P8="Automático",10,0)))</f>
        <v>10</v>
      </c>
      <c r="T8" s="25">
        <f t="shared" ref="T8:T15" si="4">IF(Q8="Probabilidad",0,(IF(Q8="Impacto",0,(IF(Q8="Ambos",10,0)))))</f>
        <v>0</v>
      </c>
      <c r="U8" s="25">
        <f t="shared" ref="U8:U15" si="5">SUM(R8+S8+T8)</f>
        <v>25</v>
      </c>
      <c r="V8" s="18" t="str">
        <f t="shared" ref="V8:V72" si="6">IF(U8=0,"Sin control",(IF(U8&lt;19,"Control Débil",(IF(((U8&gt;=20)*AND(U8&lt;29)),"Control Adecuado",IF(U8&gt;=30,"Control Fuerte","Error"))))))</f>
        <v>Control Adecuado</v>
      </c>
      <c r="W8" s="18" t="str">
        <f t="shared" ref="W8:W76" si="7">IF(Q8="Probabilidad","Cambie el valor de la probabilidad",(IF(Q8="Impacto","Cambie el valor del impacto",(IF(Q8="Ambos","Cambie probabilidad e impacto","Sin Acción")))))</f>
        <v>Cambie el valor de la probabilidad</v>
      </c>
      <c r="X8" s="19" t="s">
        <v>130</v>
      </c>
      <c r="Y8" s="18"/>
      <c r="Z8" s="18"/>
      <c r="AA8" s="25">
        <f t="shared" ref="AA8" si="8">IF(Y8="Raro",1,(IF(Y8="Poco Probable",2,(IF(Y8="Posible",3,(IF(Y8="Probable",4,(IF(Y8="Casi Seguro",5,0)))))))))</f>
        <v>0</v>
      </c>
      <c r="AB8" s="25">
        <f t="shared" ref="AB8" si="9">IF(Z8="Insignificante",1,(IF(Z8="Menor",2,(IF(Z8="Moderado",3,(IF(Z8="Mayor",4,(IF(Z8="Catastrófico",5,0)))))))))</f>
        <v>0</v>
      </c>
      <c r="AC8" s="25">
        <f t="shared" ref="AC8" si="10">AA8*AB8</f>
        <v>0</v>
      </c>
      <c r="AD8" s="58" t="e">
        <f>VLOOKUP(AB8,MapadeCalor!$B$2:$G$6,AA8+1,0)</f>
        <v>#N/A</v>
      </c>
      <c r="AE8" s="52"/>
      <c r="AF8" s="18"/>
      <c r="AH8" s="29" t="s">
        <v>93</v>
      </c>
      <c r="AI8" s="29" t="s">
        <v>106</v>
      </c>
      <c r="AJ8" s="29" t="s">
        <v>121</v>
      </c>
      <c r="AK8" s="31" t="s">
        <v>124</v>
      </c>
      <c r="AL8" s="31" t="s">
        <v>2</v>
      </c>
    </row>
    <row r="9" spans="1:38" ht="116.25" customHeight="1" x14ac:dyDescent="0.25">
      <c r="B9" s="32">
        <f>+B8+1</f>
        <v>2</v>
      </c>
      <c r="C9" s="33" t="s">
        <v>63</v>
      </c>
      <c r="D9" s="30" t="s">
        <v>115</v>
      </c>
      <c r="E9" s="30" t="s">
        <v>338</v>
      </c>
      <c r="F9" s="52" t="s">
        <v>339</v>
      </c>
      <c r="G9" s="30" t="s">
        <v>340</v>
      </c>
      <c r="H9" s="30" t="s">
        <v>16</v>
      </c>
      <c r="I9" s="30" t="s">
        <v>20</v>
      </c>
      <c r="J9" s="34">
        <f t="shared" si="0"/>
        <v>3</v>
      </c>
      <c r="K9" s="34">
        <f t="shared" si="1"/>
        <v>3</v>
      </c>
      <c r="L9" s="34">
        <f t="shared" ref="L9:L76" si="11">J9*K9</f>
        <v>9</v>
      </c>
      <c r="M9" s="18" t="str">
        <f>VLOOKUP(K9,MapadeCalor!$B$2:$G$6,J9+1,0)</f>
        <v>ALTO</v>
      </c>
      <c r="N9" s="50" t="s">
        <v>341</v>
      </c>
      <c r="O9" s="30" t="s">
        <v>121</v>
      </c>
      <c r="P9" s="30" t="s">
        <v>124</v>
      </c>
      <c r="Q9" s="30" t="s">
        <v>2</v>
      </c>
      <c r="R9" s="25">
        <f t="shared" si="2"/>
        <v>5</v>
      </c>
      <c r="S9" s="25">
        <f t="shared" si="3"/>
        <v>5</v>
      </c>
      <c r="T9" s="25">
        <f t="shared" si="4"/>
        <v>0</v>
      </c>
      <c r="U9" s="25">
        <f t="shared" si="5"/>
        <v>10</v>
      </c>
      <c r="V9" s="18" t="str">
        <f t="shared" si="6"/>
        <v>Control Débil</v>
      </c>
      <c r="W9" s="17" t="str">
        <f t="shared" si="7"/>
        <v>Cambie el valor de la probabilidad</v>
      </c>
      <c r="X9" s="26" t="s">
        <v>131</v>
      </c>
      <c r="Y9" s="18"/>
      <c r="Z9" s="18"/>
      <c r="AA9" s="25">
        <f t="shared" ref="AA9:AA72" si="12">IF(Y9="Raro",1,(IF(Y9="Poco Probable",2,(IF(Y9="Posible",3,(IF(Y9="Probable",4,(IF(Y9="Casi Seguro",5,0)))))))))</f>
        <v>0</v>
      </c>
      <c r="AB9" s="25">
        <f t="shared" ref="AB9:AB72" si="13">IF(Z9="Insignificante",1,(IF(Z9="Menor",2,(IF(Z9="Moderado",3,(IF(Z9="Mayor",4,(IF(Z9="Catastrófico",5,0)))))))))</f>
        <v>0</v>
      </c>
      <c r="AC9" s="25">
        <f t="shared" ref="AC9:AC72" si="14">AA9*AB9</f>
        <v>0</v>
      </c>
      <c r="AD9" s="58" t="e">
        <f>VLOOKUP(AB9,MapadeCalor!$B$2:$G$6,AA9+1,0)</f>
        <v>#N/A</v>
      </c>
      <c r="AE9" s="52"/>
      <c r="AF9" s="18"/>
      <c r="AH9" s="29" t="s">
        <v>62</v>
      </c>
      <c r="AI9" s="29" t="s">
        <v>107</v>
      </c>
      <c r="AJ9" s="29" t="s">
        <v>123</v>
      </c>
    </row>
    <row r="10" spans="1:38" ht="99" customHeight="1" x14ac:dyDescent="0.25">
      <c r="B10" s="32">
        <f t="shared" ref="B10:B73" si="15">+B9+1</f>
        <v>3</v>
      </c>
      <c r="C10" s="33" t="s">
        <v>62</v>
      </c>
      <c r="D10" s="30" t="s">
        <v>53</v>
      </c>
      <c r="E10" s="30" t="s">
        <v>342</v>
      </c>
      <c r="F10" s="52" t="s">
        <v>343</v>
      </c>
      <c r="G10" s="30" t="s">
        <v>133</v>
      </c>
      <c r="H10" s="30" t="s">
        <v>16</v>
      </c>
      <c r="I10" s="30" t="s">
        <v>20</v>
      </c>
      <c r="J10" s="25">
        <f t="shared" si="0"/>
        <v>3</v>
      </c>
      <c r="K10" s="25">
        <f t="shared" si="1"/>
        <v>3</v>
      </c>
      <c r="L10" s="34">
        <f t="shared" si="11"/>
        <v>9</v>
      </c>
      <c r="M10" s="18" t="str">
        <f>VLOOKUP(K10,MapadeCalor!$B$2:$G$6,J10+1,0)</f>
        <v>ALTO</v>
      </c>
      <c r="N10" s="50" t="s">
        <v>266</v>
      </c>
      <c r="O10" s="30" t="s">
        <v>122</v>
      </c>
      <c r="P10" s="30" t="s">
        <v>124</v>
      </c>
      <c r="Q10" s="30" t="s">
        <v>2</v>
      </c>
      <c r="R10" s="25">
        <f t="shared" si="2"/>
        <v>15</v>
      </c>
      <c r="S10" s="25">
        <f t="shared" si="3"/>
        <v>5</v>
      </c>
      <c r="T10" s="25">
        <f t="shared" si="4"/>
        <v>0</v>
      </c>
      <c r="U10" s="25">
        <f t="shared" si="5"/>
        <v>20</v>
      </c>
      <c r="V10" s="18" t="str">
        <f>IF(U10=0,"Sin control",(IF(U10&lt;19,"Control Débil",(IF(((U10&gt;=20)*AND(U10&lt;29)),"Control Adecuado",IF(U10&gt;=30,"Control Fuerte","Error"))))))</f>
        <v>Control Adecuado</v>
      </c>
      <c r="W10" s="18" t="str">
        <f>IF(Q10="Probabilidad","Cambie el valor de la probabilidad",(IF(Q10="Impacto","Cambie el valor del impacto",(IF(Q10="Ambos","Cambie probabilidad e impacto","Sin Acción")))))</f>
        <v>Cambie el valor de la probabilidad</v>
      </c>
      <c r="X10" s="19" t="s">
        <v>137</v>
      </c>
      <c r="Y10" s="18"/>
      <c r="Z10" s="18"/>
      <c r="AA10" s="25">
        <f t="shared" si="12"/>
        <v>0</v>
      </c>
      <c r="AB10" s="25">
        <f t="shared" si="13"/>
        <v>0</v>
      </c>
      <c r="AC10" s="25">
        <f t="shared" si="14"/>
        <v>0</v>
      </c>
      <c r="AD10" s="58" t="e">
        <f>VLOOKUP(AB10,MapadeCalor!$B$2:$G$6,AA10+1,0)</f>
        <v>#N/A</v>
      </c>
      <c r="AE10" s="52"/>
      <c r="AF10" s="18"/>
      <c r="AH10" s="29" t="s">
        <v>63</v>
      </c>
      <c r="AI10" s="29" t="s">
        <v>108</v>
      </c>
    </row>
    <row r="11" spans="1:38" ht="102.75" customHeight="1" x14ac:dyDescent="0.25">
      <c r="B11" s="32">
        <f t="shared" si="15"/>
        <v>4</v>
      </c>
      <c r="C11" s="33" t="s">
        <v>62</v>
      </c>
      <c r="D11" s="30" t="s">
        <v>53</v>
      </c>
      <c r="E11" s="30" t="s">
        <v>132</v>
      </c>
      <c r="F11" s="52" t="s">
        <v>344</v>
      </c>
      <c r="G11" s="30" t="s">
        <v>134</v>
      </c>
      <c r="H11" s="30" t="s">
        <v>16</v>
      </c>
      <c r="I11" s="30" t="s">
        <v>20</v>
      </c>
      <c r="J11" s="25">
        <f t="shared" si="0"/>
        <v>3</v>
      </c>
      <c r="K11" s="25">
        <f t="shared" si="1"/>
        <v>3</v>
      </c>
      <c r="L11" s="34">
        <f t="shared" si="11"/>
        <v>9</v>
      </c>
      <c r="M11" s="18" t="str">
        <f>VLOOKUP(K11,MapadeCalor!$B$2:$G$6,J11+1,0)</f>
        <v>ALTO</v>
      </c>
      <c r="N11" s="43" t="s">
        <v>345</v>
      </c>
      <c r="O11" s="30" t="s">
        <v>122</v>
      </c>
      <c r="P11" s="30" t="s">
        <v>124</v>
      </c>
      <c r="Q11" s="30" t="s">
        <v>135</v>
      </c>
      <c r="R11" s="25">
        <f t="shared" si="2"/>
        <v>15</v>
      </c>
      <c r="S11" s="25">
        <f t="shared" si="3"/>
        <v>5</v>
      </c>
      <c r="T11" s="25">
        <f t="shared" si="4"/>
        <v>10</v>
      </c>
      <c r="U11" s="25">
        <f t="shared" si="5"/>
        <v>30</v>
      </c>
      <c r="V11" s="18" t="str">
        <f>IF(U11=0,"Sin control",(IF(U11&lt;19,"Control Débil",(IF(((U11&gt;=20)*AND(U11&lt;29)),"Control Adecuado",IF(U11&gt;=30,"Control Fuerte","Error"))))))</f>
        <v>Control Fuerte</v>
      </c>
      <c r="W11" s="18" t="str">
        <f>IF(Q11="Probabilidad","Cambie el valor de la probabilidad",(IF(Q11="Impacto","Cambie el valor del impacto",(IF(Q11="Ambos","Cambie probabilidad e impacto","Sin Acción")))))</f>
        <v>Cambie probabilidad e impacto</v>
      </c>
      <c r="X11" s="19" t="s">
        <v>136</v>
      </c>
      <c r="Y11" s="18"/>
      <c r="Z11" s="18"/>
      <c r="AA11" s="25">
        <f t="shared" si="12"/>
        <v>0</v>
      </c>
      <c r="AB11" s="25">
        <f t="shared" si="13"/>
        <v>0</v>
      </c>
      <c r="AC11" s="25">
        <f t="shared" si="14"/>
        <v>0</v>
      </c>
      <c r="AD11" s="58" t="e">
        <f>VLOOKUP(AB11,MapadeCalor!$B$2:$G$6,AA11+1,0)</f>
        <v>#N/A</v>
      </c>
      <c r="AE11" s="52"/>
      <c r="AF11" s="18"/>
      <c r="AH11" s="29" t="s">
        <v>64</v>
      </c>
      <c r="AI11" s="29" t="s">
        <v>109</v>
      </c>
    </row>
    <row r="12" spans="1:38" s="13" customFormat="1" ht="170.25" customHeight="1" x14ac:dyDescent="0.25">
      <c r="B12" s="32">
        <f t="shared" si="15"/>
        <v>5</v>
      </c>
      <c r="C12" s="33" t="s">
        <v>62</v>
      </c>
      <c r="D12" s="30" t="s">
        <v>53</v>
      </c>
      <c r="E12" s="30" t="s">
        <v>138</v>
      </c>
      <c r="F12" s="52" t="s">
        <v>346</v>
      </c>
      <c r="G12" s="30" t="s">
        <v>347</v>
      </c>
      <c r="H12" s="18" t="s">
        <v>16</v>
      </c>
      <c r="I12" s="18" t="s">
        <v>13</v>
      </c>
      <c r="J12" s="25">
        <f t="shared" si="0"/>
        <v>3</v>
      </c>
      <c r="K12" s="25">
        <f t="shared" si="1"/>
        <v>4</v>
      </c>
      <c r="L12" s="34">
        <f t="shared" si="11"/>
        <v>12</v>
      </c>
      <c r="M12" s="18" t="str">
        <f>VLOOKUP(J12,MapadeCalor!$B$2:$G$6,K12+1,0)</f>
        <v>MUY ALTO</v>
      </c>
      <c r="N12" s="50" t="s">
        <v>348</v>
      </c>
      <c r="O12" s="30" t="s">
        <v>122</v>
      </c>
      <c r="P12" s="30" t="s">
        <v>124</v>
      </c>
      <c r="Q12" s="30" t="s">
        <v>135</v>
      </c>
      <c r="R12" s="25">
        <f t="shared" si="2"/>
        <v>15</v>
      </c>
      <c r="S12" s="25">
        <f t="shared" si="3"/>
        <v>5</v>
      </c>
      <c r="T12" s="25">
        <f t="shared" si="4"/>
        <v>10</v>
      </c>
      <c r="U12" s="25">
        <f t="shared" si="5"/>
        <v>30</v>
      </c>
      <c r="V12" s="18" t="str">
        <f>IF(U12=0,"Sin control",(IF(U12&lt;19,"Control Débil",(IF(((U12&gt;=20)*AND(U12&lt;29)),"Control Adecuado",IF(U12&gt;=30,"Control Fuerte","Error"))))))</f>
        <v>Control Fuerte</v>
      </c>
      <c r="W12" s="18" t="str">
        <f>IF(Q12="Probabilidad","Cambie el valor de la probabilidad",(IF(Q12="Impacto","Cambie el valor del impacto",(IF(Q12="Ambos","Cambie probabilidad e impacto","Sin Acción")))))</f>
        <v>Cambie probabilidad e impacto</v>
      </c>
      <c r="X12" s="49" t="s">
        <v>270</v>
      </c>
      <c r="Y12" s="18"/>
      <c r="Z12" s="18"/>
      <c r="AA12" s="25">
        <f t="shared" si="12"/>
        <v>0</v>
      </c>
      <c r="AB12" s="25">
        <f t="shared" si="13"/>
        <v>0</v>
      </c>
      <c r="AC12" s="25">
        <f t="shared" si="14"/>
        <v>0</v>
      </c>
      <c r="AD12" s="58" t="e">
        <f>VLOOKUP(AB12,MapadeCalor!$B$2:$G$6,AA12+1,0)</f>
        <v>#N/A</v>
      </c>
      <c r="AE12" s="52"/>
      <c r="AF12" s="18"/>
      <c r="AH12" s="29" t="s">
        <v>95</v>
      </c>
      <c r="AI12" s="29" t="s">
        <v>110</v>
      </c>
    </row>
    <row r="13" spans="1:38" s="13" customFormat="1" ht="165.75" x14ac:dyDescent="0.25">
      <c r="B13" s="32">
        <f t="shared" si="15"/>
        <v>6</v>
      </c>
      <c r="C13" s="33" t="s">
        <v>94</v>
      </c>
      <c r="D13" s="30" t="s">
        <v>53</v>
      </c>
      <c r="E13" s="30" t="s">
        <v>139</v>
      </c>
      <c r="F13" s="52" t="s">
        <v>140</v>
      </c>
      <c r="G13" s="30" t="s">
        <v>267</v>
      </c>
      <c r="H13" s="18" t="s">
        <v>141</v>
      </c>
      <c r="I13" s="18" t="s">
        <v>13</v>
      </c>
      <c r="J13" s="25">
        <f t="shared" si="0"/>
        <v>2</v>
      </c>
      <c r="K13" s="25">
        <f t="shared" si="1"/>
        <v>4</v>
      </c>
      <c r="L13" s="34">
        <f t="shared" si="11"/>
        <v>8</v>
      </c>
      <c r="M13" s="18" t="str">
        <f>VLOOKUP(K13,MapadeCalor!$B$2:$G$6,J13+1,0)</f>
        <v>ALTO</v>
      </c>
      <c r="N13" s="38" t="s">
        <v>268</v>
      </c>
      <c r="O13" s="30" t="s">
        <v>122</v>
      </c>
      <c r="P13" s="30" t="s">
        <v>124</v>
      </c>
      <c r="Q13" s="30" t="s">
        <v>135</v>
      </c>
      <c r="R13" s="25">
        <f t="shared" si="2"/>
        <v>15</v>
      </c>
      <c r="S13" s="25">
        <f t="shared" si="3"/>
        <v>5</v>
      </c>
      <c r="T13" s="25">
        <f t="shared" si="4"/>
        <v>10</v>
      </c>
      <c r="U13" s="25">
        <f t="shared" si="5"/>
        <v>30</v>
      </c>
      <c r="V13" s="18" t="str">
        <f>IF(U13=0,"Sin control",(IF(U13&lt;19,"Control Débil",(IF(((U13&gt;=20)*AND(U13&lt;29)),"Control Adecuado",IF(U13&gt;=30,"Control Fuerte","Error"))))))</f>
        <v>Control Fuerte</v>
      </c>
      <c r="W13" s="18" t="str">
        <f>IF(Q13="Probabilidad","Cambie el valor de la probabilidad",(IF(Q13="Impacto","Cambie el valor del impacto",(IF(Q13="Ambos","Cambie probabilidad e impacto","Sin Acción")))))</f>
        <v>Cambie probabilidad e impacto</v>
      </c>
      <c r="X13" s="19" t="s">
        <v>269</v>
      </c>
      <c r="Y13" s="18"/>
      <c r="Z13" s="18"/>
      <c r="AA13" s="25">
        <f t="shared" si="12"/>
        <v>0</v>
      </c>
      <c r="AB13" s="25">
        <f t="shared" si="13"/>
        <v>0</v>
      </c>
      <c r="AC13" s="25">
        <f t="shared" si="14"/>
        <v>0</v>
      </c>
      <c r="AD13" s="58" t="e">
        <f>VLOOKUP(AB13,MapadeCalor!$B$2:$G$6,AA13+1,0)</f>
        <v>#N/A</v>
      </c>
      <c r="AE13" s="52"/>
      <c r="AF13" s="18"/>
      <c r="AH13" s="29" t="s">
        <v>94</v>
      </c>
      <c r="AI13" s="29" t="s">
        <v>111</v>
      </c>
    </row>
    <row r="14" spans="1:38" s="13" customFormat="1" ht="105" customHeight="1" x14ac:dyDescent="0.25">
      <c r="B14" s="32">
        <f t="shared" si="15"/>
        <v>7</v>
      </c>
      <c r="C14" s="33" t="s">
        <v>94</v>
      </c>
      <c r="D14" s="30" t="s">
        <v>117</v>
      </c>
      <c r="E14" s="30" t="s">
        <v>142</v>
      </c>
      <c r="F14" s="35" t="s">
        <v>146</v>
      </c>
      <c r="G14" s="30" t="s">
        <v>143</v>
      </c>
      <c r="H14" s="18" t="s">
        <v>141</v>
      </c>
      <c r="I14" s="18" t="s">
        <v>20</v>
      </c>
      <c r="J14" s="25">
        <f t="shared" si="0"/>
        <v>2</v>
      </c>
      <c r="K14" s="25">
        <f t="shared" si="1"/>
        <v>3</v>
      </c>
      <c r="L14" s="34">
        <f t="shared" si="11"/>
        <v>6</v>
      </c>
      <c r="M14" s="18" t="str">
        <f>VLOOKUP(K14,MapadeCalor!$B$2:$G$6,J14+1,0)</f>
        <v>MEDIO</v>
      </c>
      <c r="N14" s="50" t="s">
        <v>271</v>
      </c>
      <c r="O14" s="30" t="s">
        <v>122</v>
      </c>
      <c r="P14" s="30" t="s">
        <v>124</v>
      </c>
      <c r="Q14" s="30" t="s">
        <v>2</v>
      </c>
      <c r="R14" s="25">
        <f t="shared" si="2"/>
        <v>15</v>
      </c>
      <c r="S14" s="25">
        <f t="shared" si="3"/>
        <v>5</v>
      </c>
      <c r="T14" s="25">
        <f t="shared" si="4"/>
        <v>0</v>
      </c>
      <c r="U14" s="25">
        <f t="shared" si="5"/>
        <v>20</v>
      </c>
      <c r="V14" s="18" t="str">
        <f>IF(U14=0,"Sin control",(IF(U14&lt;19,"Control Débil",(IF(((U14&gt;=20)*AND(U14&lt;29)),"Control Adecuado",IF(U14&gt;=30,"Control Fuerte","Error"))))))</f>
        <v>Control Adecuado</v>
      </c>
      <c r="W14" s="18" t="str">
        <f>IF(Q14="Probabilidad","Cambie el valor de la probabilidad",(IF(Q14="Impacto","Cambie el valor del impacto",(IF(Q14="Ambos","Cambie probabilidad e impacto","Sin Acción")))))</f>
        <v>Cambie el valor de la probabilidad</v>
      </c>
      <c r="X14" s="43" t="s">
        <v>149</v>
      </c>
      <c r="Y14" s="18"/>
      <c r="Z14" s="18"/>
      <c r="AA14" s="25">
        <f t="shared" si="12"/>
        <v>0</v>
      </c>
      <c r="AB14" s="25">
        <f t="shared" si="13"/>
        <v>0</v>
      </c>
      <c r="AC14" s="25">
        <f t="shared" si="14"/>
        <v>0</v>
      </c>
      <c r="AD14" s="58" t="e">
        <f>VLOOKUP(AB14,MapadeCalor!$B$2:$G$6,AA14+1,0)</f>
        <v>#N/A</v>
      </c>
      <c r="AE14" s="52"/>
      <c r="AF14" s="18"/>
      <c r="AH14" s="29" t="s">
        <v>126</v>
      </c>
      <c r="AI14" s="29" t="s">
        <v>112</v>
      </c>
    </row>
    <row r="15" spans="1:38" ht="126.75" customHeight="1" x14ac:dyDescent="0.25">
      <c r="B15" s="32">
        <f t="shared" si="15"/>
        <v>8</v>
      </c>
      <c r="C15" s="33" t="s">
        <v>126</v>
      </c>
      <c r="D15" s="30" t="s">
        <v>117</v>
      </c>
      <c r="E15" s="30" t="s">
        <v>144</v>
      </c>
      <c r="F15" s="35" t="s">
        <v>145</v>
      </c>
      <c r="G15" s="36" t="s">
        <v>147</v>
      </c>
      <c r="H15" s="18" t="s">
        <v>141</v>
      </c>
      <c r="I15" s="18" t="s">
        <v>20</v>
      </c>
      <c r="J15" s="25">
        <f t="shared" si="0"/>
        <v>2</v>
      </c>
      <c r="K15" s="25">
        <f t="shared" si="1"/>
        <v>3</v>
      </c>
      <c r="L15" s="34">
        <f t="shared" si="11"/>
        <v>6</v>
      </c>
      <c r="M15" s="18" t="str">
        <f>VLOOKUP(K15,MapadeCalor!$B$2:$G$6,J15+1,0)</f>
        <v>MEDIO</v>
      </c>
      <c r="N15" s="38" t="s">
        <v>272</v>
      </c>
      <c r="O15" s="30" t="s">
        <v>122</v>
      </c>
      <c r="P15" s="30" t="s">
        <v>124</v>
      </c>
      <c r="Q15" s="30" t="s">
        <v>2</v>
      </c>
      <c r="R15" s="25">
        <f t="shared" si="2"/>
        <v>15</v>
      </c>
      <c r="S15" s="25">
        <f t="shared" si="3"/>
        <v>5</v>
      </c>
      <c r="T15" s="25">
        <f t="shared" si="4"/>
        <v>0</v>
      </c>
      <c r="U15" s="25">
        <f t="shared" si="5"/>
        <v>20</v>
      </c>
      <c r="V15" s="18" t="str">
        <f t="shared" si="6"/>
        <v>Control Adecuado</v>
      </c>
      <c r="W15" s="18" t="str">
        <f t="shared" si="7"/>
        <v>Cambie el valor de la probabilidad</v>
      </c>
      <c r="X15" s="43" t="s">
        <v>148</v>
      </c>
      <c r="Y15" s="18"/>
      <c r="Z15" s="18"/>
      <c r="AA15" s="25">
        <f t="shared" si="12"/>
        <v>0</v>
      </c>
      <c r="AB15" s="25">
        <f t="shared" si="13"/>
        <v>0</v>
      </c>
      <c r="AC15" s="25">
        <f t="shared" si="14"/>
        <v>0</v>
      </c>
      <c r="AD15" s="58" t="e">
        <f>VLOOKUP(AB15,MapadeCalor!$B$2:$G$6,AA15+1,0)</f>
        <v>#N/A</v>
      </c>
      <c r="AE15" s="52"/>
      <c r="AF15" s="18"/>
      <c r="AI15" s="29" t="s">
        <v>113</v>
      </c>
    </row>
    <row r="16" spans="1:38" ht="255" x14ac:dyDescent="0.25">
      <c r="A16" s="16"/>
      <c r="B16" s="32">
        <f t="shared" si="15"/>
        <v>9</v>
      </c>
      <c r="C16" s="33" t="s">
        <v>62</v>
      </c>
      <c r="D16" s="30" t="s">
        <v>117</v>
      </c>
      <c r="E16" s="30" t="s">
        <v>349</v>
      </c>
      <c r="F16" s="36" t="s">
        <v>152</v>
      </c>
      <c r="G16" s="36" t="s">
        <v>153</v>
      </c>
      <c r="H16" s="18" t="s">
        <v>17</v>
      </c>
      <c r="I16" s="18" t="s">
        <v>13</v>
      </c>
      <c r="J16" s="25">
        <f t="shared" ref="J16:J41" si="16">IF(H16="Raro",1,(IF(H16="Poco Probable",2,(IF(H16="Posible",3,(IF(H16="Probable",4,(IF(H16="Casi Seguro",5,0)))))))))</f>
        <v>4</v>
      </c>
      <c r="K16" s="25">
        <f t="shared" ref="K16:K41" si="17">IF(I16="Insignificante",1,(IF(I16="Menor",2,(IF(I16="Moderado",3,(IF(I16="Mayor",4,(IF(I16="Catastrófico",5,0)))))))))</f>
        <v>4</v>
      </c>
      <c r="L16" s="34">
        <f t="shared" si="11"/>
        <v>16</v>
      </c>
      <c r="M16" s="18" t="str">
        <f>VLOOKUP(K16,MapadeCalor!$B$2:$G$6,J16+1,0)</f>
        <v>MUY ALTO</v>
      </c>
      <c r="N16" s="50" t="s">
        <v>273</v>
      </c>
      <c r="O16" s="30" t="s">
        <v>122</v>
      </c>
      <c r="P16" s="30" t="s">
        <v>124</v>
      </c>
      <c r="Q16" s="30" t="s">
        <v>2</v>
      </c>
      <c r="R16" s="25">
        <f t="shared" ref="R16:R41" si="18">IF(O16="Correctivo",5,(IF(O16="Preventivo",15,(IF(O16="Detectivo",20,0)))))</f>
        <v>15</v>
      </c>
      <c r="S16" s="25">
        <f t="shared" ref="S16:S41" si="19">IF(P16="Manual",5,(IF(P16="Automático",10,0)))</f>
        <v>5</v>
      </c>
      <c r="T16" s="25">
        <f t="shared" ref="T16:T41" si="20">IF(Q16="Probabilidad",0,(IF(Q16="Impacto",0,(IF(Q16="Ambos",10,0)))))</f>
        <v>0</v>
      </c>
      <c r="U16" s="25">
        <f t="shared" ref="U16:U41" si="21">SUM(R16+S16+T16)</f>
        <v>20</v>
      </c>
      <c r="V16" s="18" t="str">
        <f t="shared" si="6"/>
        <v>Control Adecuado</v>
      </c>
      <c r="W16" s="18" t="str">
        <f t="shared" si="7"/>
        <v>Cambie el valor de la probabilidad</v>
      </c>
      <c r="X16" s="27" t="s">
        <v>350</v>
      </c>
      <c r="Y16" s="18"/>
      <c r="Z16" s="18"/>
      <c r="AA16" s="25">
        <f t="shared" si="12"/>
        <v>0</v>
      </c>
      <c r="AB16" s="25">
        <f t="shared" si="13"/>
        <v>0</v>
      </c>
      <c r="AC16" s="25">
        <f t="shared" si="14"/>
        <v>0</v>
      </c>
      <c r="AD16" s="58" t="e">
        <f>VLOOKUP(AB16,MapadeCalor!$B$2:$G$6,AA16+1,0)</f>
        <v>#N/A</v>
      </c>
      <c r="AE16" s="52"/>
      <c r="AF16" s="18"/>
      <c r="AI16" s="29" t="s">
        <v>114</v>
      </c>
    </row>
    <row r="17" spans="1:35" ht="252.75" customHeight="1" x14ac:dyDescent="0.25">
      <c r="B17" s="32">
        <f t="shared" si="15"/>
        <v>10</v>
      </c>
      <c r="C17" s="33" t="s">
        <v>62</v>
      </c>
      <c r="D17" s="30" t="s">
        <v>117</v>
      </c>
      <c r="E17" s="30" t="s">
        <v>150</v>
      </c>
      <c r="F17" s="52" t="s">
        <v>154</v>
      </c>
      <c r="G17" s="36" t="s">
        <v>155</v>
      </c>
      <c r="H17" s="18" t="s">
        <v>15</v>
      </c>
      <c r="I17" s="18" t="s">
        <v>20</v>
      </c>
      <c r="J17" s="25">
        <f t="shared" si="16"/>
        <v>1</v>
      </c>
      <c r="K17" s="25">
        <f t="shared" si="17"/>
        <v>3</v>
      </c>
      <c r="L17" s="34">
        <f t="shared" si="11"/>
        <v>3</v>
      </c>
      <c r="M17" s="18" t="str">
        <f>VLOOKUP(K17,MapadeCalor!$B$2:$G$6,J17+1,0)</f>
        <v>BAJO</v>
      </c>
      <c r="N17" s="50" t="s">
        <v>274</v>
      </c>
      <c r="O17" s="30" t="s">
        <v>123</v>
      </c>
      <c r="P17" s="30" t="s">
        <v>124</v>
      </c>
      <c r="Q17" s="30" t="s">
        <v>2</v>
      </c>
      <c r="R17" s="25">
        <f t="shared" si="18"/>
        <v>20</v>
      </c>
      <c r="S17" s="25">
        <f t="shared" si="19"/>
        <v>5</v>
      </c>
      <c r="T17" s="25">
        <f t="shared" si="20"/>
        <v>0</v>
      </c>
      <c r="U17" s="25">
        <f t="shared" si="21"/>
        <v>25</v>
      </c>
      <c r="V17" s="18" t="str">
        <f t="shared" si="6"/>
        <v>Control Adecuado</v>
      </c>
      <c r="W17" s="18" t="str">
        <f t="shared" si="7"/>
        <v>Cambie el valor de la probabilidad</v>
      </c>
      <c r="X17" s="43" t="s">
        <v>275</v>
      </c>
      <c r="Y17" s="18"/>
      <c r="Z17" s="18"/>
      <c r="AA17" s="25">
        <f t="shared" si="12"/>
        <v>0</v>
      </c>
      <c r="AB17" s="25">
        <f t="shared" si="13"/>
        <v>0</v>
      </c>
      <c r="AC17" s="25">
        <f t="shared" si="14"/>
        <v>0</v>
      </c>
      <c r="AD17" s="58" t="e">
        <f>VLOOKUP(AB17,MapadeCalor!$B$2:$G$6,AA17+1,0)</f>
        <v>#N/A</v>
      </c>
      <c r="AE17" s="52"/>
      <c r="AF17" s="18"/>
      <c r="AI17" s="29" t="s">
        <v>115</v>
      </c>
    </row>
    <row r="18" spans="1:35" ht="318.75" x14ac:dyDescent="0.25">
      <c r="A18" s="16"/>
      <c r="B18" s="32">
        <f t="shared" si="15"/>
        <v>11</v>
      </c>
      <c r="C18" s="33" t="s">
        <v>62</v>
      </c>
      <c r="D18" s="30" t="s">
        <v>117</v>
      </c>
      <c r="E18" s="30" t="s">
        <v>151</v>
      </c>
      <c r="F18" s="52" t="s">
        <v>156</v>
      </c>
      <c r="G18" s="30" t="s">
        <v>157</v>
      </c>
      <c r="H18" s="18" t="s">
        <v>17</v>
      </c>
      <c r="I18" s="18" t="s">
        <v>13</v>
      </c>
      <c r="J18" s="25">
        <f t="shared" si="16"/>
        <v>4</v>
      </c>
      <c r="K18" s="25">
        <f t="shared" si="17"/>
        <v>4</v>
      </c>
      <c r="L18" s="34">
        <f t="shared" si="11"/>
        <v>16</v>
      </c>
      <c r="M18" s="18" t="str">
        <f>VLOOKUP(K18,MapadeCalor!$B$2:$G$6,J18+1,0)</f>
        <v>MUY ALTO</v>
      </c>
      <c r="N18" s="50" t="s">
        <v>276</v>
      </c>
      <c r="O18" s="30" t="s">
        <v>122</v>
      </c>
      <c r="P18" s="30" t="s">
        <v>124</v>
      </c>
      <c r="Q18" s="30" t="s">
        <v>2</v>
      </c>
      <c r="R18" s="25">
        <f t="shared" si="18"/>
        <v>15</v>
      </c>
      <c r="S18" s="25">
        <f t="shared" si="19"/>
        <v>5</v>
      </c>
      <c r="T18" s="25">
        <f t="shared" si="20"/>
        <v>0</v>
      </c>
      <c r="U18" s="25">
        <f t="shared" si="21"/>
        <v>20</v>
      </c>
      <c r="V18" s="18" t="str">
        <f t="shared" si="6"/>
        <v>Control Adecuado</v>
      </c>
      <c r="W18" s="18" t="str">
        <f t="shared" si="7"/>
        <v>Cambie el valor de la probabilidad</v>
      </c>
      <c r="X18" s="27" t="s">
        <v>166</v>
      </c>
      <c r="Y18" s="18"/>
      <c r="Z18" s="18"/>
      <c r="AA18" s="25">
        <f t="shared" si="12"/>
        <v>0</v>
      </c>
      <c r="AB18" s="25">
        <f t="shared" si="13"/>
        <v>0</v>
      </c>
      <c r="AC18" s="25">
        <f t="shared" si="14"/>
        <v>0</v>
      </c>
      <c r="AD18" s="58" t="e">
        <f>VLOOKUP(AB18,MapadeCalor!$B$2:$G$6,AA18+1,0)</f>
        <v>#N/A</v>
      </c>
      <c r="AE18" s="51"/>
      <c r="AF18" s="18"/>
      <c r="AI18" s="29" t="s">
        <v>116</v>
      </c>
    </row>
    <row r="19" spans="1:35" ht="180.75" customHeight="1" x14ac:dyDescent="0.25">
      <c r="B19" s="32">
        <f t="shared" si="15"/>
        <v>12</v>
      </c>
      <c r="C19" s="105" t="s">
        <v>63</v>
      </c>
      <c r="D19" s="125" t="s">
        <v>118</v>
      </c>
      <c r="E19" s="20" t="s">
        <v>538</v>
      </c>
      <c r="F19" s="50" t="s">
        <v>539</v>
      </c>
      <c r="G19" s="50" t="s">
        <v>540</v>
      </c>
      <c r="H19" s="18" t="s">
        <v>18</v>
      </c>
      <c r="I19" s="18" t="s">
        <v>20</v>
      </c>
      <c r="J19" s="25">
        <f t="shared" si="16"/>
        <v>5</v>
      </c>
      <c r="K19" s="25">
        <f t="shared" si="17"/>
        <v>3</v>
      </c>
      <c r="L19" s="34">
        <f t="shared" si="11"/>
        <v>15</v>
      </c>
      <c r="M19" s="18" t="str">
        <f>VLOOKUP(K19,MapadeCalor!$B$2:$G$6,J19+1,0)</f>
        <v>MUY ALTO</v>
      </c>
      <c r="N19" s="50" t="s">
        <v>541</v>
      </c>
      <c r="O19" s="52" t="s">
        <v>122</v>
      </c>
      <c r="P19" s="52" t="s">
        <v>124</v>
      </c>
      <c r="Q19" s="52" t="s">
        <v>2</v>
      </c>
      <c r="R19" s="25">
        <f t="shared" si="18"/>
        <v>15</v>
      </c>
      <c r="S19" s="25">
        <f t="shared" si="19"/>
        <v>5</v>
      </c>
      <c r="T19" s="25">
        <f t="shared" si="20"/>
        <v>0</v>
      </c>
      <c r="U19" s="25">
        <f t="shared" si="21"/>
        <v>20</v>
      </c>
      <c r="V19" s="125" t="str">
        <f t="shared" si="6"/>
        <v>Control Adecuado</v>
      </c>
      <c r="W19" s="125" t="str">
        <f t="shared" si="7"/>
        <v>Cambie el valor de la probabilidad</v>
      </c>
      <c r="X19" s="50" t="s">
        <v>542</v>
      </c>
      <c r="Y19" s="18"/>
      <c r="Z19" s="18"/>
      <c r="AA19" s="25">
        <f t="shared" si="12"/>
        <v>0</v>
      </c>
      <c r="AB19" s="25">
        <f t="shared" si="13"/>
        <v>0</v>
      </c>
      <c r="AC19" s="25">
        <f t="shared" si="14"/>
        <v>0</v>
      </c>
      <c r="AD19" s="58" t="e">
        <f>VLOOKUP(AB19,MapadeCalor!$B$2:$G$6,AA19+1,0)</f>
        <v>#N/A</v>
      </c>
      <c r="AE19" s="61"/>
      <c r="AF19" s="60"/>
      <c r="AI19" s="29" t="s">
        <v>117</v>
      </c>
    </row>
    <row r="20" spans="1:35" ht="170.25" customHeight="1" x14ac:dyDescent="0.25">
      <c r="B20" s="32">
        <f t="shared" si="15"/>
        <v>13</v>
      </c>
      <c r="C20" s="105" t="s">
        <v>94</v>
      </c>
      <c r="D20" s="125" t="s">
        <v>118</v>
      </c>
      <c r="E20" s="127" t="s">
        <v>543</v>
      </c>
      <c r="F20" s="50" t="s">
        <v>544</v>
      </c>
      <c r="G20" s="50" t="s">
        <v>545</v>
      </c>
      <c r="H20" s="125" t="s">
        <v>15</v>
      </c>
      <c r="I20" s="125" t="s">
        <v>14</v>
      </c>
      <c r="J20" s="25">
        <f t="shared" si="16"/>
        <v>1</v>
      </c>
      <c r="K20" s="25">
        <f t="shared" si="17"/>
        <v>5</v>
      </c>
      <c r="L20" s="34">
        <f t="shared" si="11"/>
        <v>5</v>
      </c>
      <c r="M20" s="18" t="str">
        <f>VLOOKUP(K20,MapadeCalor!$B$2:$G$6,J20+1,0)</f>
        <v>ALTO</v>
      </c>
      <c r="N20" s="50" t="s">
        <v>557</v>
      </c>
      <c r="O20" s="52" t="s">
        <v>122</v>
      </c>
      <c r="P20" s="52" t="s">
        <v>124</v>
      </c>
      <c r="Q20" s="52" t="s">
        <v>3</v>
      </c>
      <c r="R20" s="25">
        <f t="shared" si="18"/>
        <v>15</v>
      </c>
      <c r="S20" s="25">
        <f t="shared" si="19"/>
        <v>5</v>
      </c>
      <c r="T20" s="25">
        <f t="shared" si="20"/>
        <v>0</v>
      </c>
      <c r="U20" s="25">
        <f t="shared" si="21"/>
        <v>20</v>
      </c>
      <c r="V20" s="125" t="str">
        <f t="shared" si="6"/>
        <v>Control Adecuado</v>
      </c>
      <c r="W20" s="125" t="str">
        <f t="shared" si="7"/>
        <v>Cambie el valor del impacto</v>
      </c>
      <c r="X20" s="50" t="s">
        <v>542</v>
      </c>
      <c r="Y20" s="18"/>
      <c r="Z20" s="18"/>
      <c r="AA20" s="25">
        <f t="shared" si="12"/>
        <v>0</v>
      </c>
      <c r="AB20" s="25">
        <f t="shared" si="13"/>
        <v>0</v>
      </c>
      <c r="AC20" s="25">
        <f t="shared" si="14"/>
        <v>0</v>
      </c>
      <c r="AD20" s="58" t="e">
        <f>VLOOKUP(AB20,MapadeCalor!$B$2:$G$6,AA20+1,0)</f>
        <v>#N/A</v>
      </c>
      <c r="AE20" s="61"/>
      <c r="AF20" s="60"/>
      <c r="AI20" s="29" t="s">
        <v>118</v>
      </c>
    </row>
    <row r="21" spans="1:35" ht="180.75" customHeight="1" x14ac:dyDescent="0.25">
      <c r="A21" s="16"/>
      <c r="B21" s="32">
        <f t="shared" si="15"/>
        <v>14</v>
      </c>
      <c r="C21" s="105" t="s">
        <v>63</v>
      </c>
      <c r="D21" s="125" t="s">
        <v>118</v>
      </c>
      <c r="E21" s="50" t="s">
        <v>546</v>
      </c>
      <c r="F21" s="37" t="s">
        <v>547</v>
      </c>
      <c r="G21" s="37" t="s">
        <v>548</v>
      </c>
      <c r="H21" s="125" t="s">
        <v>17</v>
      </c>
      <c r="I21" s="125" t="s">
        <v>20</v>
      </c>
      <c r="J21" s="25">
        <f t="shared" si="16"/>
        <v>4</v>
      </c>
      <c r="K21" s="25">
        <f t="shared" si="17"/>
        <v>3</v>
      </c>
      <c r="L21" s="34">
        <f t="shared" si="11"/>
        <v>12</v>
      </c>
      <c r="M21" s="18" t="str">
        <f>VLOOKUP(J21,MapadeCalor!$B$2:$G$6,K21+1,0)</f>
        <v>ALTO</v>
      </c>
      <c r="N21" s="50" t="s">
        <v>554</v>
      </c>
      <c r="O21" s="52" t="s">
        <v>122</v>
      </c>
      <c r="P21" s="52" t="s">
        <v>124</v>
      </c>
      <c r="Q21" s="52" t="s">
        <v>135</v>
      </c>
      <c r="R21" s="25">
        <f t="shared" si="18"/>
        <v>15</v>
      </c>
      <c r="S21" s="25">
        <f t="shared" si="19"/>
        <v>5</v>
      </c>
      <c r="T21" s="25">
        <f t="shared" si="20"/>
        <v>10</v>
      </c>
      <c r="U21" s="25">
        <f t="shared" si="21"/>
        <v>30</v>
      </c>
      <c r="V21" s="125" t="str">
        <f t="shared" si="6"/>
        <v>Control Fuerte</v>
      </c>
      <c r="W21" s="125" t="str">
        <f t="shared" si="7"/>
        <v>Cambie probabilidad e impacto</v>
      </c>
      <c r="X21" s="50" t="s">
        <v>558</v>
      </c>
      <c r="Y21" s="18"/>
      <c r="Z21" s="18"/>
      <c r="AA21" s="25">
        <f t="shared" si="12"/>
        <v>0</v>
      </c>
      <c r="AB21" s="25">
        <f t="shared" si="13"/>
        <v>0</v>
      </c>
      <c r="AC21" s="25">
        <f t="shared" si="14"/>
        <v>0</v>
      </c>
      <c r="AD21" s="58" t="e">
        <f>VLOOKUP(AB21,MapadeCalor!$B$2:$G$6,AA21+1,0)</f>
        <v>#N/A</v>
      </c>
      <c r="AE21" s="61"/>
      <c r="AF21" s="60"/>
      <c r="AI21" s="29" t="s">
        <v>53</v>
      </c>
    </row>
    <row r="22" spans="1:35" ht="171" customHeight="1" x14ac:dyDescent="0.25">
      <c r="B22" s="32">
        <f t="shared" si="15"/>
        <v>15</v>
      </c>
      <c r="C22" s="105" t="s">
        <v>64</v>
      </c>
      <c r="D22" s="125" t="s">
        <v>118</v>
      </c>
      <c r="E22" s="38" t="s">
        <v>549</v>
      </c>
      <c r="F22" s="37" t="s">
        <v>351</v>
      </c>
      <c r="G22" s="37" t="s">
        <v>550</v>
      </c>
      <c r="H22" s="125" t="s">
        <v>16</v>
      </c>
      <c r="I22" s="125" t="s">
        <v>13</v>
      </c>
      <c r="J22" s="25">
        <f t="shared" si="16"/>
        <v>3</v>
      </c>
      <c r="K22" s="25">
        <f t="shared" si="17"/>
        <v>4</v>
      </c>
      <c r="L22" s="34">
        <f t="shared" si="11"/>
        <v>12</v>
      </c>
      <c r="M22" s="18" t="str">
        <f>VLOOKUP(J22,MapadeCalor!$B$2:$G$6,K22+1,0)</f>
        <v>MUY ALTO</v>
      </c>
      <c r="N22" s="50" t="s">
        <v>555</v>
      </c>
      <c r="O22" s="52" t="s">
        <v>122</v>
      </c>
      <c r="P22" s="52" t="s">
        <v>124</v>
      </c>
      <c r="Q22" s="52" t="s">
        <v>2</v>
      </c>
      <c r="R22" s="25">
        <f t="shared" si="18"/>
        <v>15</v>
      </c>
      <c r="S22" s="25">
        <f t="shared" si="19"/>
        <v>5</v>
      </c>
      <c r="T22" s="25">
        <f t="shared" si="20"/>
        <v>0</v>
      </c>
      <c r="U22" s="25">
        <f t="shared" si="21"/>
        <v>20</v>
      </c>
      <c r="V22" s="125" t="str">
        <f t="shared" si="6"/>
        <v>Control Adecuado</v>
      </c>
      <c r="W22" s="125" t="str">
        <f t="shared" si="7"/>
        <v>Cambie el valor de la probabilidad</v>
      </c>
      <c r="X22" s="50" t="s">
        <v>559</v>
      </c>
      <c r="Y22" s="18"/>
      <c r="Z22" s="18"/>
      <c r="AA22" s="25">
        <f t="shared" si="12"/>
        <v>0</v>
      </c>
      <c r="AB22" s="25">
        <f t="shared" si="13"/>
        <v>0</v>
      </c>
      <c r="AC22" s="25">
        <f t="shared" si="14"/>
        <v>0</v>
      </c>
      <c r="AD22" s="58" t="e">
        <f>VLOOKUP(AB22,MapadeCalor!$B$2:$G$6,AA22+1,0)</f>
        <v>#N/A</v>
      </c>
      <c r="AE22" s="61"/>
      <c r="AF22" s="60"/>
      <c r="AI22" s="29" t="s">
        <v>119</v>
      </c>
    </row>
    <row r="23" spans="1:35" ht="146.25" customHeight="1" x14ac:dyDescent="0.25">
      <c r="B23" s="32">
        <f t="shared" si="15"/>
        <v>16</v>
      </c>
      <c r="C23" s="105" t="s">
        <v>126</v>
      </c>
      <c r="D23" s="125" t="s">
        <v>118</v>
      </c>
      <c r="E23" s="50" t="s">
        <v>551</v>
      </c>
      <c r="F23" s="37" t="s">
        <v>552</v>
      </c>
      <c r="G23" s="37" t="s">
        <v>553</v>
      </c>
      <c r="H23" s="125" t="s">
        <v>141</v>
      </c>
      <c r="I23" s="125" t="s">
        <v>13</v>
      </c>
      <c r="J23" s="25">
        <f t="shared" si="16"/>
        <v>2</v>
      </c>
      <c r="K23" s="25">
        <f t="shared" si="17"/>
        <v>4</v>
      </c>
      <c r="L23" s="34">
        <f t="shared" si="11"/>
        <v>8</v>
      </c>
      <c r="M23" s="18" t="str">
        <f>VLOOKUP(K23,MapadeCalor!$B$2:$G$6,J23+1,0)</f>
        <v>ALTO</v>
      </c>
      <c r="N23" s="50" t="s">
        <v>556</v>
      </c>
      <c r="O23" s="52" t="s">
        <v>122</v>
      </c>
      <c r="P23" s="52" t="s">
        <v>337</v>
      </c>
      <c r="Q23" s="52" t="s">
        <v>3</v>
      </c>
      <c r="R23" s="25">
        <f t="shared" si="18"/>
        <v>15</v>
      </c>
      <c r="S23" s="25">
        <f t="shared" si="19"/>
        <v>10</v>
      </c>
      <c r="T23" s="25">
        <f t="shared" si="20"/>
        <v>0</v>
      </c>
      <c r="U23" s="25">
        <f t="shared" si="21"/>
        <v>25</v>
      </c>
      <c r="V23" s="125" t="str">
        <f t="shared" si="6"/>
        <v>Control Adecuado</v>
      </c>
      <c r="W23" s="125" t="str">
        <f t="shared" si="7"/>
        <v>Cambie el valor del impacto</v>
      </c>
      <c r="X23" s="50" t="s">
        <v>560</v>
      </c>
      <c r="Y23" s="18"/>
      <c r="Z23" s="18"/>
      <c r="AA23" s="25">
        <f t="shared" si="12"/>
        <v>0</v>
      </c>
      <c r="AB23" s="25">
        <f t="shared" si="13"/>
        <v>0</v>
      </c>
      <c r="AC23" s="25">
        <f t="shared" si="14"/>
        <v>0</v>
      </c>
      <c r="AD23" s="58" t="e">
        <f>VLOOKUP(AB23,MapadeCalor!$B$2:$G$6,AA23+1,0)</f>
        <v>#N/A</v>
      </c>
      <c r="AE23" s="61"/>
      <c r="AF23" s="60"/>
      <c r="AI23" s="29" t="s">
        <v>120</v>
      </c>
    </row>
    <row r="24" spans="1:35" s="14" customFormat="1" ht="183" customHeight="1" x14ac:dyDescent="0.25">
      <c r="B24" s="32">
        <f t="shared" si="15"/>
        <v>17</v>
      </c>
      <c r="C24" s="105" t="s">
        <v>63</v>
      </c>
      <c r="D24" s="103" t="s">
        <v>118</v>
      </c>
      <c r="E24" s="47" t="s">
        <v>487</v>
      </c>
      <c r="F24" s="44" t="s">
        <v>488</v>
      </c>
      <c r="G24" s="106" t="s">
        <v>489</v>
      </c>
      <c r="H24" s="103" t="s">
        <v>16</v>
      </c>
      <c r="I24" s="103" t="s">
        <v>12</v>
      </c>
      <c r="J24" s="25">
        <f t="shared" ref="J24:J26" si="22">IF(H24="Raro",1,(IF(H24="Poco Probable",2,(IF(H24="Posible",3,(IF(H24="Probable",4,(IF(H24="Casi Seguro",5,0)))))))))</f>
        <v>3</v>
      </c>
      <c r="K24" s="25">
        <f t="shared" ref="K24:K26" si="23">IF(I24="Insignificante",1,(IF(I24="Menor",2,(IF(I24="Moderado",3,(IF(I24="Mayor",4,(IF(I24="Catastrófico",5,0)))))))))</f>
        <v>2</v>
      </c>
      <c r="L24" s="34">
        <f t="shared" ref="L24:L26" si="24">J24*K24</f>
        <v>6</v>
      </c>
      <c r="M24" s="103" t="str">
        <f>VLOOKUP(K24,MapadeCalor!$B$2:$G$6,J24+1,0)</f>
        <v>MEDIO</v>
      </c>
      <c r="N24" s="47" t="s">
        <v>500</v>
      </c>
      <c r="O24" s="52" t="s">
        <v>121</v>
      </c>
      <c r="P24" s="52" t="s">
        <v>124</v>
      </c>
      <c r="Q24" s="52" t="s">
        <v>135</v>
      </c>
      <c r="R24" s="25">
        <f t="shared" si="18"/>
        <v>5</v>
      </c>
      <c r="S24" s="25">
        <f t="shared" si="19"/>
        <v>5</v>
      </c>
      <c r="T24" s="25">
        <f t="shared" si="20"/>
        <v>10</v>
      </c>
      <c r="U24" s="25">
        <f t="shared" si="21"/>
        <v>20</v>
      </c>
      <c r="V24" s="103" t="str">
        <f t="shared" si="6"/>
        <v>Control Adecuado</v>
      </c>
      <c r="W24" s="103" t="str">
        <f t="shared" si="7"/>
        <v>Cambie probabilidad e impacto</v>
      </c>
      <c r="X24" s="50" t="s">
        <v>501</v>
      </c>
      <c r="Y24" s="103"/>
      <c r="Z24" s="103"/>
      <c r="AA24" s="25">
        <f t="shared" si="12"/>
        <v>0</v>
      </c>
      <c r="AB24" s="25">
        <f t="shared" si="13"/>
        <v>0</v>
      </c>
      <c r="AC24" s="25">
        <f t="shared" si="14"/>
        <v>0</v>
      </c>
      <c r="AD24" s="58" t="e">
        <f>VLOOKUP(AB24,MapadeCalor!$B$2:$G$6,AA24+1,0)</f>
        <v>#N/A</v>
      </c>
      <c r="AE24" s="52"/>
      <c r="AF24" s="103"/>
      <c r="AI24" s="29"/>
    </row>
    <row r="25" spans="1:35" s="14" customFormat="1" ht="76.5" x14ac:dyDescent="0.25">
      <c r="B25" s="32">
        <f t="shared" si="15"/>
        <v>18</v>
      </c>
      <c r="C25" s="105" t="s">
        <v>63</v>
      </c>
      <c r="D25" s="103" t="s">
        <v>118</v>
      </c>
      <c r="E25" s="47" t="s">
        <v>490</v>
      </c>
      <c r="F25" s="44" t="s">
        <v>491</v>
      </c>
      <c r="G25" s="47" t="s">
        <v>492</v>
      </c>
      <c r="H25" s="103" t="s">
        <v>17</v>
      </c>
      <c r="I25" s="103" t="s">
        <v>12</v>
      </c>
      <c r="J25" s="25">
        <f t="shared" si="22"/>
        <v>4</v>
      </c>
      <c r="K25" s="25">
        <f t="shared" si="23"/>
        <v>2</v>
      </c>
      <c r="L25" s="34">
        <f t="shared" si="24"/>
        <v>8</v>
      </c>
      <c r="M25" s="103" t="str">
        <f>VLOOKUP(K25,MapadeCalor!$B$2:$G$6,J25+1,0)</f>
        <v>ALTO</v>
      </c>
      <c r="N25" s="47" t="s">
        <v>496</v>
      </c>
      <c r="O25" s="52" t="s">
        <v>122</v>
      </c>
      <c r="P25" s="52" t="s">
        <v>124</v>
      </c>
      <c r="Q25" s="52" t="s">
        <v>2</v>
      </c>
      <c r="R25" s="25">
        <f t="shared" si="18"/>
        <v>15</v>
      </c>
      <c r="S25" s="25">
        <f t="shared" si="19"/>
        <v>5</v>
      </c>
      <c r="T25" s="25">
        <f t="shared" si="20"/>
        <v>0</v>
      </c>
      <c r="U25" s="25">
        <f t="shared" si="21"/>
        <v>20</v>
      </c>
      <c r="V25" s="103" t="str">
        <f t="shared" si="6"/>
        <v>Control Adecuado</v>
      </c>
      <c r="W25" s="103" t="str">
        <f t="shared" si="7"/>
        <v>Cambie el valor de la probabilidad</v>
      </c>
      <c r="X25" s="19" t="s">
        <v>497</v>
      </c>
      <c r="Y25" s="103"/>
      <c r="Z25" s="103"/>
      <c r="AA25" s="25">
        <f t="shared" si="12"/>
        <v>0</v>
      </c>
      <c r="AB25" s="25">
        <f t="shared" si="13"/>
        <v>0</v>
      </c>
      <c r="AC25" s="25">
        <f t="shared" si="14"/>
        <v>0</v>
      </c>
      <c r="AD25" s="58" t="e">
        <f>VLOOKUP(AB25,MapadeCalor!$B$2:$G$6,AA25+1,0)</f>
        <v>#N/A</v>
      </c>
      <c r="AE25" s="52"/>
      <c r="AF25" s="103"/>
      <c r="AI25" s="29"/>
    </row>
    <row r="26" spans="1:35" s="14" customFormat="1" ht="140.25" x14ac:dyDescent="0.25">
      <c r="B26" s="32">
        <f t="shared" si="15"/>
        <v>19</v>
      </c>
      <c r="C26" s="105" t="s">
        <v>63</v>
      </c>
      <c r="D26" s="103" t="s">
        <v>118</v>
      </c>
      <c r="E26" s="47" t="s">
        <v>493</v>
      </c>
      <c r="F26" s="44" t="s">
        <v>494</v>
      </c>
      <c r="G26" s="106" t="s">
        <v>495</v>
      </c>
      <c r="H26" s="103" t="s">
        <v>17</v>
      </c>
      <c r="I26" s="103" t="s">
        <v>12</v>
      </c>
      <c r="J26" s="25">
        <f t="shared" si="22"/>
        <v>4</v>
      </c>
      <c r="K26" s="25">
        <f t="shared" si="23"/>
        <v>2</v>
      </c>
      <c r="L26" s="34">
        <f t="shared" si="24"/>
        <v>8</v>
      </c>
      <c r="M26" s="103" t="str">
        <f>VLOOKUP(K26,MapadeCalor!$B$2:$G$6,J26+1,0)</f>
        <v>ALTO</v>
      </c>
      <c r="N26" s="47" t="s">
        <v>498</v>
      </c>
      <c r="O26" s="52" t="s">
        <v>123</v>
      </c>
      <c r="P26" s="52" t="s">
        <v>124</v>
      </c>
      <c r="Q26" s="52" t="s">
        <v>2</v>
      </c>
      <c r="R26" s="25">
        <f t="shared" si="18"/>
        <v>20</v>
      </c>
      <c r="S26" s="25">
        <f t="shared" si="19"/>
        <v>5</v>
      </c>
      <c r="T26" s="25">
        <f t="shared" si="20"/>
        <v>0</v>
      </c>
      <c r="U26" s="25">
        <f t="shared" si="21"/>
        <v>25</v>
      </c>
      <c r="V26" s="103" t="str">
        <f t="shared" si="6"/>
        <v>Control Adecuado</v>
      </c>
      <c r="W26" s="103" t="str">
        <f t="shared" si="7"/>
        <v>Cambie el valor de la probabilidad</v>
      </c>
      <c r="X26" s="19" t="s">
        <v>499</v>
      </c>
      <c r="Y26" s="103"/>
      <c r="Z26" s="103"/>
      <c r="AA26" s="25">
        <f t="shared" si="12"/>
        <v>0</v>
      </c>
      <c r="AB26" s="25">
        <f t="shared" si="13"/>
        <v>0</v>
      </c>
      <c r="AC26" s="25">
        <f t="shared" si="14"/>
        <v>0</v>
      </c>
      <c r="AD26" s="58" t="e">
        <f>VLOOKUP(AB26,MapadeCalor!$B$2:$G$6,AA26+1,0)</f>
        <v>#N/A</v>
      </c>
      <c r="AE26" s="52"/>
      <c r="AF26" s="103"/>
      <c r="AI26" s="29"/>
    </row>
    <row r="27" spans="1:35" ht="186.75" customHeight="1" x14ac:dyDescent="0.25">
      <c r="B27" s="32">
        <f t="shared" si="15"/>
        <v>20</v>
      </c>
      <c r="C27" s="22" t="s">
        <v>62</v>
      </c>
      <c r="D27" s="18" t="s">
        <v>112</v>
      </c>
      <c r="E27" s="39" t="s">
        <v>158</v>
      </c>
      <c r="F27" s="40" t="s">
        <v>353</v>
      </c>
      <c r="G27" s="40" t="s">
        <v>159</v>
      </c>
      <c r="H27" s="18" t="s">
        <v>16</v>
      </c>
      <c r="I27" s="18" t="s">
        <v>12</v>
      </c>
      <c r="J27" s="25">
        <f t="shared" si="16"/>
        <v>3</v>
      </c>
      <c r="K27" s="25">
        <f t="shared" si="17"/>
        <v>2</v>
      </c>
      <c r="L27" s="34">
        <f t="shared" si="11"/>
        <v>6</v>
      </c>
      <c r="M27" s="18" t="str">
        <f>VLOOKUP(K27,MapadeCalor!$B$2:$G$6,J27+1,0)</f>
        <v>MEDIO</v>
      </c>
      <c r="N27" s="50" t="s">
        <v>354</v>
      </c>
      <c r="O27" s="30" t="s">
        <v>122</v>
      </c>
      <c r="P27" s="30" t="s">
        <v>124</v>
      </c>
      <c r="Q27" s="30" t="s">
        <v>135</v>
      </c>
      <c r="R27" s="25">
        <f t="shared" si="18"/>
        <v>15</v>
      </c>
      <c r="S27" s="25">
        <f t="shared" si="19"/>
        <v>5</v>
      </c>
      <c r="T27" s="25">
        <f t="shared" si="20"/>
        <v>10</v>
      </c>
      <c r="U27" s="25">
        <f t="shared" si="21"/>
        <v>30</v>
      </c>
      <c r="V27" s="18" t="str">
        <f t="shared" si="6"/>
        <v>Control Fuerte</v>
      </c>
      <c r="W27" s="18" t="str">
        <f t="shared" si="7"/>
        <v>Cambie probabilidad e impacto</v>
      </c>
      <c r="X27" s="27" t="s">
        <v>164</v>
      </c>
      <c r="Y27" s="18"/>
      <c r="Z27" s="18"/>
      <c r="AA27" s="25">
        <f t="shared" si="12"/>
        <v>0</v>
      </c>
      <c r="AB27" s="25">
        <f t="shared" si="13"/>
        <v>0</v>
      </c>
      <c r="AC27" s="25">
        <f t="shared" si="14"/>
        <v>0</v>
      </c>
      <c r="AD27" s="58" t="e">
        <f>VLOOKUP(AB27,MapadeCalor!$B$2:$G$6,AA27+1,0)</f>
        <v>#N/A</v>
      </c>
      <c r="AE27" s="38"/>
      <c r="AF27" s="18"/>
      <c r="AI27" s="29" t="s">
        <v>242</v>
      </c>
    </row>
    <row r="28" spans="1:35" ht="223.5" customHeight="1" x14ac:dyDescent="0.25">
      <c r="B28" s="32">
        <f t="shared" si="15"/>
        <v>21</v>
      </c>
      <c r="C28" s="22" t="s">
        <v>62</v>
      </c>
      <c r="D28" s="18" t="s">
        <v>112</v>
      </c>
      <c r="E28" s="18" t="s">
        <v>160</v>
      </c>
      <c r="F28" s="52" t="s">
        <v>420</v>
      </c>
      <c r="G28" s="30" t="s">
        <v>279</v>
      </c>
      <c r="H28" s="18" t="s">
        <v>16</v>
      </c>
      <c r="I28" s="18" t="s">
        <v>12</v>
      </c>
      <c r="J28" s="25">
        <f t="shared" si="16"/>
        <v>3</v>
      </c>
      <c r="K28" s="25">
        <f t="shared" si="17"/>
        <v>2</v>
      </c>
      <c r="L28" s="34">
        <f t="shared" si="11"/>
        <v>6</v>
      </c>
      <c r="M28" s="18" t="str">
        <f>VLOOKUP(K28,MapadeCalor!$B$2:$G$6,J28+1,0)</f>
        <v>MEDIO</v>
      </c>
      <c r="N28" s="50" t="s">
        <v>355</v>
      </c>
      <c r="O28" s="30" t="s">
        <v>122</v>
      </c>
      <c r="P28" s="30" t="s">
        <v>124</v>
      </c>
      <c r="Q28" s="30" t="s">
        <v>135</v>
      </c>
      <c r="R28" s="25">
        <f t="shared" si="18"/>
        <v>15</v>
      </c>
      <c r="S28" s="25">
        <f t="shared" si="19"/>
        <v>5</v>
      </c>
      <c r="T28" s="25">
        <f t="shared" si="20"/>
        <v>10</v>
      </c>
      <c r="U28" s="25">
        <f t="shared" si="21"/>
        <v>30</v>
      </c>
      <c r="V28" s="18" t="str">
        <f t="shared" si="6"/>
        <v>Control Fuerte</v>
      </c>
      <c r="W28" s="18" t="str">
        <f t="shared" si="7"/>
        <v>Cambie probabilidad e impacto</v>
      </c>
      <c r="X28" s="43" t="s">
        <v>356</v>
      </c>
      <c r="Y28" s="18"/>
      <c r="Z28" s="18"/>
      <c r="AA28" s="25">
        <f t="shared" si="12"/>
        <v>0</v>
      </c>
      <c r="AB28" s="25">
        <f t="shared" si="13"/>
        <v>0</v>
      </c>
      <c r="AC28" s="25">
        <f t="shared" si="14"/>
        <v>0</v>
      </c>
      <c r="AD28" s="58" t="e">
        <f>VLOOKUP(AB28,MapadeCalor!$B$2:$G$6,AA28+1,0)</f>
        <v>#N/A</v>
      </c>
      <c r="AE28" s="38"/>
      <c r="AF28" s="18"/>
    </row>
    <row r="29" spans="1:35" ht="111.75" customHeight="1" x14ac:dyDescent="0.25">
      <c r="B29" s="32">
        <f t="shared" si="15"/>
        <v>22</v>
      </c>
      <c r="C29" s="22" t="s">
        <v>62</v>
      </c>
      <c r="D29" s="18" t="s">
        <v>112</v>
      </c>
      <c r="E29" s="30" t="s">
        <v>161</v>
      </c>
      <c r="F29" s="52" t="s">
        <v>162</v>
      </c>
      <c r="G29" s="41" t="s">
        <v>278</v>
      </c>
      <c r="H29" s="18" t="s">
        <v>141</v>
      </c>
      <c r="I29" s="18" t="s">
        <v>12</v>
      </c>
      <c r="J29" s="25">
        <f t="shared" si="16"/>
        <v>2</v>
      </c>
      <c r="K29" s="25">
        <f t="shared" si="17"/>
        <v>2</v>
      </c>
      <c r="L29" s="34">
        <f t="shared" si="11"/>
        <v>4</v>
      </c>
      <c r="M29" s="18" t="str">
        <f>VLOOKUP(K29,MapadeCalor!$B$2:$G$6,J29+1,0)</f>
        <v>BAJO</v>
      </c>
      <c r="N29" s="42" t="s">
        <v>163</v>
      </c>
      <c r="O29" s="30" t="s">
        <v>122</v>
      </c>
      <c r="P29" s="30" t="s">
        <v>124</v>
      </c>
      <c r="Q29" s="30" t="s">
        <v>135</v>
      </c>
      <c r="R29" s="25">
        <f t="shared" si="18"/>
        <v>15</v>
      </c>
      <c r="S29" s="25">
        <f t="shared" si="19"/>
        <v>5</v>
      </c>
      <c r="T29" s="25">
        <f t="shared" si="20"/>
        <v>10</v>
      </c>
      <c r="U29" s="25">
        <f t="shared" si="21"/>
        <v>30</v>
      </c>
      <c r="V29" s="18" t="str">
        <f t="shared" si="6"/>
        <v>Control Fuerte</v>
      </c>
      <c r="W29" s="18" t="str">
        <f t="shared" si="7"/>
        <v>Cambie probabilidad e impacto</v>
      </c>
      <c r="X29" s="43" t="s">
        <v>165</v>
      </c>
      <c r="Y29" s="18"/>
      <c r="Z29" s="18"/>
      <c r="AA29" s="25">
        <f t="shared" si="12"/>
        <v>0</v>
      </c>
      <c r="AB29" s="25">
        <f t="shared" si="13"/>
        <v>0</v>
      </c>
      <c r="AC29" s="25">
        <f t="shared" si="14"/>
        <v>0</v>
      </c>
      <c r="AD29" s="58" t="e">
        <f>VLOOKUP(AB29,MapadeCalor!$B$2:$G$6,AA29+1,0)</f>
        <v>#N/A</v>
      </c>
      <c r="AE29" s="52"/>
      <c r="AF29" s="18"/>
    </row>
    <row r="30" spans="1:35" s="14" customFormat="1" ht="86.25" customHeight="1" x14ac:dyDescent="0.25">
      <c r="B30" s="32">
        <f t="shared" si="15"/>
        <v>23</v>
      </c>
      <c r="C30" s="22" t="s">
        <v>62</v>
      </c>
      <c r="D30" s="18" t="s">
        <v>116</v>
      </c>
      <c r="E30" s="30" t="s">
        <v>167</v>
      </c>
      <c r="F30" s="52" t="s">
        <v>357</v>
      </c>
      <c r="G30" s="30" t="s">
        <v>358</v>
      </c>
      <c r="H30" s="18" t="s">
        <v>141</v>
      </c>
      <c r="I30" s="18" t="s">
        <v>13</v>
      </c>
      <c r="J30" s="25">
        <f t="shared" si="16"/>
        <v>2</v>
      </c>
      <c r="K30" s="25">
        <f t="shared" si="17"/>
        <v>4</v>
      </c>
      <c r="L30" s="34">
        <f t="shared" si="11"/>
        <v>8</v>
      </c>
      <c r="M30" s="18" t="str">
        <f>VLOOKUP(K30,MapadeCalor!$B$2:$G$6,J30+1,0)</f>
        <v>ALTO</v>
      </c>
      <c r="N30" s="50" t="s">
        <v>359</v>
      </c>
      <c r="O30" s="30" t="s">
        <v>122</v>
      </c>
      <c r="P30" s="30" t="s">
        <v>124</v>
      </c>
      <c r="Q30" s="30" t="s">
        <v>2</v>
      </c>
      <c r="R30" s="25">
        <f t="shared" si="18"/>
        <v>15</v>
      </c>
      <c r="S30" s="25">
        <f t="shared" si="19"/>
        <v>5</v>
      </c>
      <c r="T30" s="25">
        <f t="shared" si="20"/>
        <v>0</v>
      </c>
      <c r="U30" s="25">
        <f t="shared" si="21"/>
        <v>20</v>
      </c>
      <c r="V30" s="18" t="str">
        <f t="shared" si="6"/>
        <v>Control Adecuado</v>
      </c>
      <c r="W30" s="18" t="str">
        <f t="shared" si="7"/>
        <v>Cambie el valor de la probabilidad</v>
      </c>
      <c r="X30" s="27" t="s">
        <v>177</v>
      </c>
      <c r="Y30" s="18"/>
      <c r="Z30" s="18"/>
      <c r="AA30" s="25">
        <f t="shared" si="12"/>
        <v>0</v>
      </c>
      <c r="AB30" s="25">
        <f t="shared" si="13"/>
        <v>0</v>
      </c>
      <c r="AC30" s="25">
        <f t="shared" si="14"/>
        <v>0</v>
      </c>
      <c r="AD30" s="58" t="e">
        <f>VLOOKUP(AB30,MapadeCalor!$B$2:$G$6,AA30+1,0)</f>
        <v>#N/A</v>
      </c>
      <c r="AE30" s="52"/>
      <c r="AF30" s="18"/>
    </row>
    <row r="31" spans="1:35" s="14" customFormat="1" ht="291.75" customHeight="1" x14ac:dyDescent="0.25">
      <c r="B31" s="32">
        <f t="shared" si="15"/>
        <v>24</v>
      </c>
      <c r="C31" s="22" t="s">
        <v>62</v>
      </c>
      <c r="D31" s="18" t="s">
        <v>116</v>
      </c>
      <c r="E31" s="30" t="s">
        <v>360</v>
      </c>
      <c r="F31" s="52" t="s">
        <v>361</v>
      </c>
      <c r="G31" s="30" t="s">
        <v>362</v>
      </c>
      <c r="H31" s="18" t="s">
        <v>16</v>
      </c>
      <c r="I31" s="18" t="s">
        <v>20</v>
      </c>
      <c r="J31" s="25">
        <f t="shared" si="16"/>
        <v>3</v>
      </c>
      <c r="K31" s="25">
        <f t="shared" si="17"/>
        <v>3</v>
      </c>
      <c r="L31" s="34">
        <f t="shared" si="11"/>
        <v>9</v>
      </c>
      <c r="M31" s="18" t="str">
        <f>VLOOKUP(K31,MapadeCalor!$B$2:$G$6,J31+1,0)</f>
        <v>ALTO</v>
      </c>
      <c r="N31" s="50" t="s">
        <v>363</v>
      </c>
      <c r="O31" s="30" t="s">
        <v>122</v>
      </c>
      <c r="P31" s="30" t="s">
        <v>337</v>
      </c>
      <c r="Q31" s="30" t="s">
        <v>2</v>
      </c>
      <c r="R31" s="25">
        <f t="shared" si="18"/>
        <v>15</v>
      </c>
      <c r="S31" s="25">
        <f t="shared" si="19"/>
        <v>10</v>
      </c>
      <c r="T31" s="25">
        <f t="shared" si="20"/>
        <v>0</v>
      </c>
      <c r="U31" s="25">
        <f t="shared" si="21"/>
        <v>25</v>
      </c>
      <c r="V31" s="18" t="str">
        <f t="shared" si="6"/>
        <v>Control Adecuado</v>
      </c>
      <c r="W31" s="18" t="str">
        <f t="shared" si="7"/>
        <v>Cambie el valor de la probabilidad</v>
      </c>
      <c r="X31" s="27" t="s">
        <v>178</v>
      </c>
      <c r="Y31" s="18"/>
      <c r="Z31" s="18"/>
      <c r="AA31" s="25">
        <f t="shared" si="12"/>
        <v>0</v>
      </c>
      <c r="AB31" s="25">
        <f t="shared" si="13"/>
        <v>0</v>
      </c>
      <c r="AC31" s="25">
        <f t="shared" si="14"/>
        <v>0</v>
      </c>
      <c r="AD31" s="58" t="e">
        <f>VLOOKUP(AB31,MapadeCalor!$B$2:$G$6,AA31+1,0)</f>
        <v>#N/A</v>
      </c>
      <c r="AE31" s="52"/>
      <c r="AF31" s="18"/>
    </row>
    <row r="32" spans="1:35" s="14" customFormat="1" ht="66" customHeight="1" x14ac:dyDescent="0.25">
      <c r="B32" s="32">
        <f t="shared" si="15"/>
        <v>25</v>
      </c>
      <c r="C32" s="22" t="s">
        <v>94</v>
      </c>
      <c r="D32" s="18" t="s">
        <v>116</v>
      </c>
      <c r="E32" s="30" t="s">
        <v>168</v>
      </c>
      <c r="F32" s="52" t="s">
        <v>169</v>
      </c>
      <c r="G32" s="30" t="s">
        <v>364</v>
      </c>
      <c r="H32" s="18" t="s">
        <v>141</v>
      </c>
      <c r="I32" s="18" t="s">
        <v>14</v>
      </c>
      <c r="J32" s="25">
        <f t="shared" si="16"/>
        <v>2</v>
      </c>
      <c r="K32" s="25">
        <f t="shared" si="17"/>
        <v>5</v>
      </c>
      <c r="L32" s="34">
        <f t="shared" si="11"/>
        <v>10</v>
      </c>
      <c r="M32" s="18" t="str">
        <f>VLOOKUP(K32,MapadeCalor!$B$2:$G$6,J32+1,0)</f>
        <v>ALTO</v>
      </c>
      <c r="N32" s="50" t="s">
        <v>175</v>
      </c>
      <c r="O32" s="30" t="s">
        <v>122</v>
      </c>
      <c r="P32" s="30" t="s">
        <v>124</v>
      </c>
      <c r="Q32" s="30" t="s">
        <v>2</v>
      </c>
      <c r="R32" s="25">
        <f t="shared" si="18"/>
        <v>15</v>
      </c>
      <c r="S32" s="25">
        <f t="shared" si="19"/>
        <v>5</v>
      </c>
      <c r="T32" s="25">
        <f t="shared" si="20"/>
        <v>0</v>
      </c>
      <c r="U32" s="25">
        <f t="shared" si="21"/>
        <v>20</v>
      </c>
      <c r="V32" s="18" t="str">
        <f t="shared" si="6"/>
        <v>Control Adecuado</v>
      </c>
      <c r="W32" s="18" t="str">
        <f t="shared" si="7"/>
        <v>Cambie el valor de la probabilidad</v>
      </c>
      <c r="X32" s="27" t="s">
        <v>179</v>
      </c>
      <c r="Y32" s="18"/>
      <c r="Z32" s="18"/>
      <c r="AA32" s="25">
        <f t="shared" si="12"/>
        <v>0</v>
      </c>
      <c r="AB32" s="25">
        <f t="shared" si="13"/>
        <v>0</v>
      </c>
      <c r="AC32" s="25">
        <f t="shared" si="14"/>
        <v>0</v>
      </c>
      <c r="AD32" s="58" t="e">
        <f>VLOOKUP(AB32,MapadeCalor!$B$2:$G$6,AA32+1,0)</f>
        <v>#N/A</v>
      </c>
      <c r="AE32" s="52"/>
      <c r="AF32" s="18"/>
    </row>
    <row r="33" spans="2:32" s="14" customFormat="1" ht="87.75" customHeight="1" x14ac:dyDescent="0.25">
      <c r="B33" s="32">
        <f t="shared" si="15"/>
        <v>26</v>
      </c>
      <c r="C33" s="22" t="s">
        <v>62</v>
      </c>
      <c r="D33" s="18" t="s">
        <v>116</v>
      </c>
      <c r="E33" s="30" t="s">
        <v>365</v>
      </c>
      <c r="F33" s="52" t="s">
        <v>170</v>
      </c>
      <c r="G33" s="30" t="s">
        <v>366</v>
      </c>
      <c r="H33" s="18" t="s">
        <v>16</v>
      </c>
      <c r="I33" s="18" t="s">
        <v>20</v>
      </c>
      <c r="J33" s="25">
        <f t="shared" si="16"/>
        <v>3</v>
      </c>
      <c r="K33" s="25">
        <f t="shared" si="17"/>
        <v>3</v>
      </c>
      <c r="L33" s="34">
        <f t="shared" si="11"/>
        <v>9</v>
      </c>
      <c r="M33" s="18" t="str">
        <f>VLOOKUP(K33,MapadeCalor!$B$2:$G$6,J33+1,0)</f>
        <v>ALTO</v>
      </c>
      <c r="N33" s="50" t="s">
        <v>176</v>
      </c>
      <c r="O33" s="30" t="s">
        <v>123</v>
      </c>
      <c r="P33" s="30" t="s">
        <v>124</v>
      </c>
      <c r="Q33" s="30" t="s">
        <v>2</v>
      </c>
      <c r="R33" s="25">
        <f t="shared" si="18"/>
        <v>20</v>
      </c>
      <c r="S33" s="25">
        <f t="shared" si="19"/>
        <v>5</v>
      </c>
      <c r="T33" s="25">
        <f t="shared" si="20"/>
        <v>0</v>
      </c>
      <c r="U33" s="25">
        <f t="shared" si="21"/>
        <v>25</v>
      </c>
      <c r="V33" s="18" t="str">
        <f t="shared" si="6"/>
        <v>Control Adecuado</v>
      </c>
      <c r="W33" s="18" t="str">
        <f t="shared" si="7"/>
        <v>Cambie el valor de la probabilidad</v>
      </c>
      <c r="X33" s="27" t="s">
        <v>180</v>
      </c>
      <c r="Y33" s="18"/>
      <c r="Z33" s="18"/>
      <c r="AA33" s="25">
        <f t="shared" si="12"/>
        <v>0</v>
      </c>
      <c r="AB33" s="25">
        <f t="shared" si="13"/>
        <v>0</v>
      </c>
      <c r="AC33" s="25">
        <f t="shared" si="14"/>
        <v>0</v>
      </c>
      <c r="AD33" s="58" t="e">
        <f>VLOOKUP(AB33,MapadeCalor!$B$2:$G$6,AA33+1,0)</f>
        <v>#N/A</v>
      </c>
      <c r="AE33" s="52"/>
      <c r="AF33" s="18"/>
    </row>
    <row r="34" spans="2:32" s="14" customFormat="1" ht="165.75" x14ac:dyDescent="0.25">
      <c r="B34" s="32">
        <f t="shared" si="15"/>
        <v>27</v>
      </c>
      <c r="C34" s="22" t="s">
        <v>62</v>
      </c>
      <c r="D34" s="18" t="s">
        <v>120</v>
      </c>
      <c r="E34" s="30" t="s">
        <v>367</v>
      </c>
      <c r="F34" s="52" t="s">
        <v>368</v>
      </c>
      <c r="G34" s="30" t="s">
        <v>171</v>
      </c>
      <c r="H34" s="18" t="s">
        <v>15</v>
      </c>
      <c r="I34" s="18" t="s">
        <v>20</v>
      </c>
      <c r="J34" s="25">
        <f t="shared" si="16"/>
        <v>1</v>
      </c>
      <c r="K34" s="25">
        <f t="shared" si="17"/>
        <v>3</v>
      </c>
      <c r="L34" s="34">
        <f t="shared" si="11"/>
        <v>3</v>
      </c>
      <c r="M34" s="18" t="str">
        <f>VLOOKUP(K34,MapadeCalor!$B$2:$G$6,J34+1,0)</f>
        <v>BAJO</v>
      </c>
      <c r="N34" s="50" t="s">
        <v>369</v>
      </c>
      <c r="O34" s="30" t="s">
        <v>122</v>
      </c>
      <c r="P34" s="30" t="s">
        <v>124</v>
      </c>
      <c r="Q34" s="30" t="s">
        <v>2</v>
      </c>
      <c r="R34" s="25">
        <f t="shared" si="18"/>
        <v>15</v>
      </c>
      <c r="S34" s="25">
        <f t="shared" si="19"/>
        <v>5</v>
      </c>
      <c r="T34" s="25">
        <f t="shared" si="20"/>
        <v>0</v>
      </c>
      <c r="U34" s="25">
        <f t="shared" si="21"/>
        <v>20</v>
      </c>
      <c r="V34" s="18" t="str">
        <f t="shared" si="6"/>
        <v>Control Adecuado</v>
      </c>
      <c r="W34" s="18" t="str">
        <f t="shared" si="7"/>
        <v>Cambie el valor de la probabilidad</v>
      </c>
      <c r="X34" s="27" t="s">
        <v>333</v>
      </c>
      <c r="Y34" s="18"/>
      <c r="Z34" s="18"/>
      <c r="AA34" s="25">
        <f t="shared" si="12"/>
        <v>0</v>
      </c>
      <c r="AB34" s="25">
        <f t="shared" si="13"/>
        <v>0</v>
      </c>
      <c r="AC34" s="25">
        <f t="shared" si="14"/>
        <v>0</v>
      </c>
      <c r="AD34" s="58" t="e">
        <f>VLOOKUP(AB34,MapadeCalor!$B$2:$G$6,AA34+1,0)</f>
        <v>#N/A</v>
      </c>
      <c r="AE34" s="52"/>
      <c r="AF34" s="18"/>
    </row>
    <row r="35" spans="2:32" s="14" customFormat="1" ht="153" x14ac:dyDescent="0.25">
      <c r="B35" s="32">
        <f t="shared" si="15"/>
        <v>28</v>
      </c>
      <c r="C35" s="22" t="s">
        <v>94</v>
      </c>
      <c r="D35" s="18" t="s">
        <v>120</v>
      </c>
      <c r="E35" s="27" t="s">
        <v>172</v>
      </c>
      <c r="F35" s="37" t="s">
        <v>370</v>
      </c>
      <c r="G35" s="37" t="s">
        <v>371</v>
      </c>
      <c r="H35" s="18" t="s">
        <v>15</v>
      </c>
      <c r="I35" s="18" t="s">
        <v>14</v>
      </c>
      <c r="J35" s="25">
        <f t="shared" si="16"/>
        <v>1</v>
      </c>
      <c r="K35" s="25">
        <f t="shared" si="17"/>
        <v>5</v>
      </c>
      <c r="L35" s="34">
        <f t="shared" si="11"/>
        <v>5</v>
      </c>
      <c r="M35" s="18" t="str">
        <f>VLOOKUP(K35,MapadeCalor!$B$2:$G$6,J35+1,0)</f>
        <v>ALTO</v>
      </c>
      <c r="N35" s="50" t="s">
        <v>372</v>
      </c>
      <c r="O35" s="30" t="s">
        <v>122</v>
      </c>
      <c r="P35" s="30" t="s">
        <v>124</v>
      </c>
      <c r="Q35" s="30" t="s">
        <v>2</v>
      </c>
      <c r="R35" s="25">
        <f t="shared" si="18"/>
        <v>15</v>
      </c>
      <c r="S35" s="25">
        <f t="shared" si="19"/>
        <v>5</v>
      </c>
      <c r="T35" s="25">
        <f t="shared" si="20"/>
        <v>0</v>
      </c>
      <c r="U35" s="25">
        <f t="shared" si="21"/>
        <v>20</v>
      </c>
      <c r="V35" s="18" t="str">
        <f t="shared" si="6"/>
        <v>Control Adecuado</v>
      </c>
      <c r="W35" s="18" t="str">
        <f t="shared" si="7"/>
        <v>Cambie el valor de la probabilidad</v>
      </c>
      <c r="X35" s="27" t="s">
        <v>334</v>
      </c>
      <c r="Y35" s="18"/>
      <c r="Z35" s="18"/>
      <c r="AA35" s="25">
        <f t="shared" si="12"/>
        <v>0</v>
      </c>
      <c r="AB35" s="25">
        <f t="shared" si="13"/>
        <v>0</v>
      </c>
      <c r="AC35" s="25">
        <f t="shared" si="14"/>
        <v>0</v>
      </c>
      <c r="AD35" s="58" t="e">
        <f>VLOOKUP(AB35,MapadeCalor!$B$2:$G$6,AA35+1,0)</f>
        <v>#N/A</v>
      </c>
      <c r="AE35" s="52"/>
      <c r="AF35" s="18"/>
    </row>
    <row r="36" spans="2:32" s="14" customFormat="1" ht="114.75" x14ac:dyDescent="0.25">
      <c r="B36" s="32">
        <f t="shared" si="15"/>
        <v>29</v>
      </c>
      <c r="C36" s="22" t="s">
        <v>93</v>
      </c>
      <c r="D36" s="18" t="s">
        <v>120</v>
      </c>
      <c r="E36" s="27" t="s">
        <v>173</v>
      </c>
      <c r="F36" s="37" t="s">
        <v>373</v>
      </c>
      <c r="G36" s="37" t="s">
        <v>422</v>
      </c>
      <c r="H36" s="18" t="s">
        <v>15</v>
      </c>
      <c r="I36" s="18" t="s">
        <v>20</v>
      </c>
      <c r="J36" s="25">
        <f t="shared" si="16"/>
        <v>1</v>
      </c>
      <c r="K36" s="25">
        <f t="shared" si="17"/>
        <v>3</v>
      </c>
      <c r="L36" s="34">
        <f t="shared" si="11"/>
        <v>3</v>
      </c>
      <c r="M36" s="18" t="str">
        <f>VLOOKUP(K36,MapadeCalor!$B$2:$G$6,J36+1,0)</f>
        <v>BAJO</v>
      </c>
      <c r="N36" s="50" t="s">
        <v>374</v>
      </c>
      <c r="O36" s="30" t="s">
        <v>122</v>
      </c>
      <c r="P36" s="30" t="s">
        <v>124</v>
      </c>
      <c r="Q36" s="30" t="s">
        <v>2</v>
      </c>
      <c r="R36" s="25">
        <f t="shared" si="18"/>
        <v>15</v>
      </c>
      <c r="S36" s="25">
        <f t="shared" si="19"/>
        <v>5</v>
      </c>
      <c r="T36" s="25">
        <f t="shared" si="20"/>
        <v>0</v>
      </c>
      <c r="U36" s="25">
        <f t="shared" si="21"/>
        <v>20</v>
      </c>
      <c r="V36" s="18" t="str">
        <f t="shared" si="6"/>
        <v>Control Adecuado</v>
      </c>
      <c r="W36" s="18" t="str">
        <f t="shared" si="7"/>
        <v>Cambie el valor de la probabilidad</v>
      </c>
      <c r="X36" s="27" t="s">
        <v>332</v>
      </c>
      <c r="Y36" s="18"/>
      <c r="Z36" s="18"/>
      <c r="AA36" s="25">
        <f t="shared" si="12"/>
        <v>0</v>
      </c>
      <c r="AB36" s="25">
        <f t="shared" si="13"/>
        <v>0</v>
      </c>
      <c r="AC36" s="25">
        <f t="shared" si="14"/>
        <v>0</v>
      </c>
      <c r="AD36" s="58" t="e">
        <f>VLOOKUP(AB36,MapadeCalor!$B$2:$G$6,AA36+1,0)</f>
        <v>#N/A</v>
      </c>
      <c r="AE36" s="52"/>
      <c r="AF36" s="18"/>
    </row>
    <row r="37" spans="2:32" s="14" customFormat="1" ht="184.5" customHeight="1" x14ac:dyDescent="0.25">
      <c r="B37" s="32">
        <f t="shared" si="15"/>
        <v>30</v>
      </c>
      <c r="C37" s="22" t="s">
        <v>126</v>
      </c>
      <c r="D37" s="18" t="s">
        <v>120</v>
      </c>
      <c r="E37" s="27" t="s">
        <v>375</v>
      </c>
      <c r="F37" s="37" t="s">
        <v>376</v>
      </c>
      <c r="G37" s="37" t="s">
        <v>174</v>
      </c>
      <c r="H37" s="18" t="s">
        <v>15</v>
      </c>
      <c r="I37" s="18" t="s">
        <v>20</v>
      </c>
      <c r="J37" s="25">
        <f t="shared" si="16"/>
        <v>1</v>
      </c>
      <c r="K37" s="25">
        <f t="shared" si="17"/>
        <v>3</v>
      </c>
      <c r="L37" s="34">
        <f t="shared" si="11"/>
        <v>3</v>
      </c>
      <c r="M37" s="18" t="str">
        <f>VLOOKUP(K37,MapadeCalor!$B$2:$G$6,J37+1,0)</f>
        <v>BAJO</v>
      </c>
      <c r="N37" s="50" t="s">
        <v>377</v>
      </c>
      <c r="O37" s="30" t="s">
        <v>122</v>
      </c>
      <c r="P37" s="30" t="s">
        <v>124</v>
      </c>
      <c r="Q37" s="30" t="s">
        <v>2</v>
      </c>
      <c r="R37" s="25">
        <f t="shared" si="18"/>
        <v>15</v>
      </c>
      <c r="S37" s="25">
        <f t="shared" si="19"/>
        <v>5</v>
      </c>
      <c r="T37" s="25">
        <f t="shared" si="20"/>
        <v>0</v>
      </c>
      <c r="U37" s="25">
        <f t="shared" si="21"/>
        <v>20</v>
      </c>
      <c r="V37" s="18" t="str">
        <f t="shared" si="6"/>
        <v>Control Adecuado</v>
      </c>
      <c r="W37" s="18" t="str">
        <f t="shared" si="7"/>
        <v>Cambie el valor de la probabilidad</v>
      </c>
      <c r="X37" s="27" t="s">
        <v>177</v>
      </c>
      <c r="Y37" s="18"/>
      <c r="Z37" s="18"/>
      <c r="AA37" s="25">
        <f t="shared" si="12"/>
        <v>0</v>
      </c>
      <c r="AB37" s="25">
        <f t="shared" si="13"/>
        <v>0</v>
      </c>
      <c r="AC37" s="25">
        <f t="shared" si="14"/>
        <v>0</v>
      </c>
      <c r="AD37" s="58" t="e">
        <f>VLOOKUP(AB37,MapadeCalor!$B$2:$G$6,AA37+1,0)</f>
        <v>#N/A</v>
      </c>
      <c r="AE37" s="52"/>
      <c r="AF37" s="18"/>
    </row>
    <row r="38" spans="2:32" s="14" customFormat="1" ht="261" customHeight="1" x14ac:dyDescent="0.25">
      <c r="B38" s="32">
        <f t="shared" si="15"/>
        <v>31</v>
      </c>
      <c r="C38" s="22" t="s">
        <v>62</v>
      </c>
      <c r="D38" s="18" t="s">
        <v>110</v>
      </c>
      <c r="E38" s="30" t="s">
        <v>181</v>
      </c>
      <c r="F38" s="52" t="s">
        <v>419</v>
      </c>
      <c r="G38" s="51" t="s">
        <v>378</v>
      </c>
      <c r="H38" s="18" t="s">
        <v>18</v>
      </c>
      <c r="I38" s="18" t="s">
        <v>20</v>
      </c>
      <c r="J38" s="25">
        <f t="shared" si="16"/>
        <v>5</v>
      </c>
      <c r="K38" s="25">
        <f t="shared" si="17"/>
        <v>3</v>
      </c>
      <c r="L38" s="34">
        <f t="shared" si="11"/>
        <v>15</v>
      </c>
      <c r="M38" s="18" t="str">
        <f>VLOOKUP(K38,MapadeCalor!$B$2:$G$6,J38+1,0)</f>
        <v>MUY ALTO</v>
      </c>
      <c r="N38" s="50" t="s">
        <v>379</v>
      </c>
      <c r="O38" s="30" t="s">
        <v>122</v>
      </c>
      <c r="P38" s="30" t="s">
        <v>124</v>
      </c>
      <c r="Q38" s="30" t="s">
        <v>2</v>
      </c>
      <c r="R38" s="25">
        <f t="shared" si="18"/>
        <v>15</v>
      </c>
      <c r="S38" s="25">
        <f t="shared" si="19"/>
        <v>5</v>
      </c>
      <c r="T38" s="25">
        <f t="shared" si="20"/>
        <v>0</v>
      </c>
      <c r="U38" s="25">
        <f t="shared" si="21"/>
        <v>20</v>
      </c>
      <c r="V38" s="18" t="str">
        <f t="shared" si="6"/>
        <v>Control Adecuado</v>
      </c>
      <c r="W38" s="18" t="str">
        <f t="shared" si="7"/>
        <v>Cambie el valor de la probabilidad</v>
      </c>
      <c r="X38" s="19" t="s">
        <v>182</v>
      </c>
      <c r="Y38" s="18"/>
      <c r="Z38" s="18"/>
      <c r="AA38" s="25">
        <f t="shared" si="12"/>
        <v>0</v>
      </c>
      <c r="AB38" s="25">
        <f t="shared" si="13"/>
        <v>0</v>
      </c>
      <c r="AC38" s="25">
        <f t="shared" si="14"/>
        <v>0</v>
      </c>
      <c r="AD38" s="58" t="e">
        <f>VLOOKUP(AB38,MapadeCalor!$B$2:$G$6,AA38+1,0)</f>
        <v>#N/A</v>
      </c>
      <c r="AE38" s="47"/>
      <c r="AF38" s="104"/>
    </row>
    <row r="39" spans="2:32" s="14" customFormat="1" ht="390.75" customHeight="1" x14ac:dyDescent="0.25">
      <c r="B39" s="32">
        <f t="shared" si="15"/>
        <v>32</v>
      </c>
      <c r="C39" s="22" t="s">
        <v>62</v>
      </c>
      <c r="D39" s="18" t="s">
        <v>110</v>
      </c>
      <c r="E39" s="30" t="s">
        <v>380</v>
      </c>
      <c r="F39" s="52" t="s">
        <v>381</v>
      </c>
      <c r="G39" s="51" t="s">
        <v>382</v>
      </c>
      <c r="H39" s="18" t="s">
        <v>17</v>
      </c>
      <c r="I39" s="18" t="s">
        <v>20</v>
      </c>
      <c r="J39" s="25">
        <f t="shared" si="16"/>
        <v>4</v>
      </c>
      <c r="K39" s="25">
        <f t="shared" si="17"/>
        <v>3</v>
      </c>
      <c r="L39" s="34">
        <f t="shared" si="11"/>
        <v>12</v>
      </c>
      <c r="M39" s="18" t="str">
        <f>VLOOKUP(J39,MapadeCalor!$B$2:$G$6,K39+1,0)</f>
        <v>ALTO</v>
      </c>
      <c r="N39" s="50" t="s">
        <v>421</v>
      </c>
      <c r="O39" s="30" t="s">
        <v>122</v>
      </c>
      <c r="P39" s="30" t="s">
        <v>124</v>
      </c>
      <c r="Q39" s="30" t="s">
        <v>2</v>
      </c>
      <c r="R39" s="25">
        <f t="shared" si="18"/>
        <v>15</v>
      </c>
      <c r="S39" s="25">
        <f t="shared" si="19"/>
        <v>5</v>
      </c>
      <c r="T39" s="25">
        <f t="shared" si="20"/>
        <v>0</v>
      </c>
      <c r="U39" s="25">
        <f t="shared" si="21"/>
        <v>20</v>
      </c>
      <c r="V39" s="18" t="str">
        <f t="shared" si="6"/>
        <v>Control Adecuado</v>
      </c>
      <c r="W39" s="18" t="str">
        <f t="shared" si="7"/>
        <v>Cambie el valor de la probabilidad</v>
      </c>
      <c r="X39" s="19" t="s">
        <v>183</v>
      </c>
      <c r="Y39" s="18"/>
      <c r="Z39" s="18"/>
      <c r="AA39" s="25">
        <f t="shared" si="12"/>
        <v>0</v>
      </c>
      <c r="AB39" s="25">
        <f t="shared" si="13"/>
        <v>0</v>
      </c>
      <c r="AC39" s="25">
        <f t="shared" si="14"/>
        <v>0</v>
      </c>
      <c r="AD39" s="58" t="e">
        <f>VLOOKUP(AB39,MapadeCalor!$B$2:$G$6,AA39+1,0)</f>
        <v>#N/A</v>
      </c>
      <c r="AE39" s="52"/>
      <c r="AF39" s="18"/>
    </row>
    <row r="40" spans="2:32" s="14" customFormat="1" ht="84" customHeight="1" x14ac:dyDescent="0.25">
      <c r="B40" s="32">
        <f t="shared" si="15"/>
        <v>33</v>
      </c>
      <c r="C40" s="22" t="s">
        <v>62</v>
      </c>
      <c r="D40" s="18" t="s">
        <v>114</v>
      </c>
      <c r="E40" s="30" t="s">
        <v>184</v>
      </c>
      <c r="F40" s="52" t="s">
        <v>383</v>
      </c>
      <c r="G40" s="30" t="s">
        <v>185</v>
      </c>
      <c r="H40" s="18" t="s">
        <v>16</v>
      </c>
      <c r="I40" s="18" t="s">
        <v>14</v>
      </c>
      <c r="J40" s="25">
        <f t="shared" si="16"/>
        <v>3</v>
      </c>
      <c r="K40" s="25">
        <f t="shared" si="17"/>
        <v>5</v>
      </c>
      <c r="L40" s="34">
        <f t="shared" si="11"/>
        <v>15</v>
      </c>
      <c r="M40" s="18" t="str">
        <f>VLOOKUP(K40,MapadeCalor!$B$2:$G$6,J40+1,0)</f>
        <v>MUY ALTO</v>
      </c>
      <c r="N40" s="50" t="s">
        <v>384</v>
      </c>
      <c r="O40" s="30" t="s">
        <v>122</v>
      </c>
      <c r="P40" s="30" t="s">
        <v>124</v>
      </c>
      <c r="Q40" s="30" t="s">
        <v>2</v>
      </c>
      <c r="R40" s="25">
        <f t="shared" si="18"/>
        <v>15</v>
      </c>
      <c r="S40" s="25">
        <f t="shared" si="19"/>
        <v>5</v>
      </c>
      <c r="T40" s="25">
        <f t="shared" si="20"/>
        <v>0</v>
      </c>
      <c r="U40" s="25">
        <f t="shared" si="21"/>
        <v>20</v>
      </c>
      <c r="V40" s="18" t="str">
        <f t="shared" si="6"/>
        <v>Control Adecuado</v>
      </c>
      <c r="W40" s="18" t="str">
        <f t="shared" si="7"/>
        <v>Cambie el valor de la probabilidad</v>
      </c>
      <c r="X40" s="27" t="s">
        <v>385</v>
      </c>
      <c r="Y40" s="18"/>
      <c r="Z40" s="18"/>
      <c r="AA40" s="25">
        <f t="shared" si="12"/>
        <v>0</v>
      </c>
      <c r="AB40" s="25">
        <f t="shared" si="13"/>
        <v>0</v>
      </c>
      <c r="AC40" s="25">
        <f t="shared" si="14"/>
        <v>0</v>
      </c>
      <c r="AD40" s="58" t="e">
        <f>VLOOKUP(AB40,MapadeCalor!$B$2:$G$6,AA40+1,0)</f>
        <v>#N/A</v>
      </c>
      <c r="AE40" s="52"/>
      <c r="AF40" s="18"/>
    </row>
    <row r="41" spans="2:32" s="14" customFormat="1" ht="114.75" customHeight="1" x14ac:dyDescent="0.25">
      <c r="B41" s="32">
        <f t="shared" si="15"/>
        <v>34</v>
      </c>
      <c r="C41" s="22" t="s">
        <v>93</v>
      </c>
      <c r="D41" s="18" t="s">
        <v>114</v>
      </c>
      <c r="E41" s="30" t="s">
        <v>386</v>
      </c>
      <c r="F41" s="52" t="s">
        <v>387</v>
      </c>
      <c r="G41" s="30" t="s">
        <v>188</v>
      </c>
      <c r="H41" s="18" t="s">
        <v>17</v>
      </c>
      <c r="I41" s="18" t="s">
        <v>20</v>
      </c>
      <c r="J41" s="25">
        <f t="shared" si="16"/>
        <v>4</v>
      </c>
      <c r="K41" s="25">
        <f t="shared" si="17"/>
        <v>3</v>
      </c>
      <c r="L41" s="34">
        <f t="shared" si="11"/>
        <v>12</v>
      </c>
      <c r="M41" s="18" t="str">
        <f>VLOOKUP(J41,MapadeCalor!$B$2:$G$6,K41+1,0)</f>
        <v>ALTO</v>
      </c>
      <c r="N41" s="50" t="s">
        <v>388</v>
      </c>
      <c r="O41" s="30" t="s">
        <v>122</v>
      </c>
      <c r="P41" s="30" t="s">
        <v>124</v>
      </c>
      <c r="Q41" s="30" t="s">
        <v>2</v>
      </c>
      <c r="R41" s="25">
        <f t="shared" si="18"/>
        <v>15</v>
      </c>
      <c r="S41" s="25">
        <f t="shared" si="19"/>
        <v>5</v>
      </c>
      <c r="T41" s="25">
        <f t="shared" si="20"/>
        <v>0</v>
      </c>
      <c r="U41" s="25">
        <f t="shared" si="21"/>
        <v>20</v>
      </c>
      <c r="V41" s="18" t="str">
        <f t="shared" si="6"/>
        <v>Control Adecuado</v>
      </c>
      <c r="W41" s="18" t="str">
        <f t="shared" si="7"/>
        <v>Cambie el valor de la probabilidad</v>
      </c>
      <c r="X41" s="27" t="s">
        <v>389</v>
      </c>
      <c r="Y41" s="18"/>
      <c r="Z41" s="18"/>
      <c r="AA41" s="25">
        <f t="shared" si="12"/>
        <v>0</v>
      </c>
      <c r="AB41" s="25">
        <f t="shared" si="13"/>
        <v>0</v>
      </c>
      <c r="AC41" s="25">
        <f t="shared" si="14"/>
        <v>0</v>
      </c>
      <c r="AD41" s="58" t="e">
        <f>VLOOKUP(AB41,MapadeCalor!$B$2:$G$6,AA41+1,0)</f>
        <v>#N/A</v>
      </c>
      <c r="AE41" s="52"/>
      <c r="AF41" s="18"/>
    </row>
    <row r="42" spans="2:32" ht="88.5" customHeight="1" x14ac:dyDescent="0.25">
      <c r="B42" s="32">
        <f t="shared" si="15"/>
        <v>35</v>
      </c>
      <c r="C42" s="22" t="s">
        <v>94</v>
      </c>
      <c r="D42" s="18" t="s">
        <v>114</v>
      </c>
      <c r="E42" s="30" t="s">
        <v>390</v>
      </c>
      <c r="F42" s="52" t="s">
        <v>196</v>
      </c>
      <c r="G42" s="30" t="s">
        <v>391</v>
      </c>
      <c r="H42" s="18" t="s">
        <v>141</v>
      </c>
      <c r="I42" s="18" t="s">
        <v>13</v>
      </c>
      <c r="J42" s="25">
        <f t="shared" ref="J42:J55" si="25">IF(H42="Raro",1,(IF(H42="Poco Probable",2,(IF(H42="Posible",3,(IF(H42="Probable",4,(IF(H42="Casi Seguro",5,0)))))))))</f>
        <v>2</v>
      </c>
      <c r="K42" s="25">
        <f t="shared" ref="K42:K55" si="26">IF(I42="Insignificante",1,(IF(I42="Menor",2,(IF(I42="Moderado",3,(IF(I42="Mayor",4,(IF(I42="Catastrófico",5,0)))))))))</f>
        <v>4</v>
      </c>
      <c r="L42" s="34">
        <f t="shared" si="11"/>
        <v>8</v>
      </c>
      <c r="M42" s="18" t="str">
        <f>VLOOKUP(K42,MapadeCalor!$B$2:$G$6,J42+1,0)</f>
        <v>ALTO</v>
      </c>
      <c r="N42" s="50" t="s">
        <v>392</v>
      </c>
      <c r="O42" s="30" t="s">
        <v>123</v>
      </c>
      <c r="P42" s="30" t="s">
        <v>124</v>
      </c>
      <c r="Q42" s="30" t="s">
        <v>3</v>
      </c>
      <c r="R42" s="25">
        <f t="shared" ref="R42:R55" si="27">IF(O42="Correctivo",5,(IF(O42="Preventivo",15,(IF(O42="Detectivo",20,0)))))</f>
        <v>20</v>
      </c>
      <c r="S42" s="25">
        <f t="shared" ref="S42:S55" si="28">IF(P42="Manual",5,(IF(P42="Automático",10,0)))</f>
        <v>5</v>
      </c>
      <c r="T42" s="25">
        <f t="shared" ref="T42:T55" si="29">IF(Q42="Probabilidad",0,(IF(Q42="Impacto",0,(IF(Q42="Ambos",10,0)))))</f>
        <v>0</v>
      </c>
      <c r="U42" s="25">
        <f t="shared" ref="U42:U55" si="30">SUM(R42+S42+T42)</f>
        <v>25</v>
      </c>
      <c r="V42" s="18" t="str">
        <f t="shared" si="6"/>
        <v>Control Adecuado</v>
      </c>
      <c r="W42" s="18" t="str">
        <f t="shared" si="7"/>
        <v>Cambie el valor del impacto</v>
      </c>
      <c r="X42" s="43" t="s">
        <v>190</v>
      </c>
      <c r="Y42" s="18"/>
      <c r="Z42" s="18"/>
      <c r="AA42" s="25">
        <f t="shared" si="12"/>
        <v>0</v>
      </c>
      <c r="AB42" s="25">
        <f t="shared" si="13"/>
        <v>0</v>
      </c>
      <c r="AC42" s="25">
        <f t="shared" si="14"/>
        <v>0</v>
      </c>
      <c r="AD42" s="58" t="e">
        <f>VLOOKUP(AB42,MapadeCalor!$B$2:$G$6,AA42+1,0)</f>
        <v>#N/A</v>
      </c>
      <c r="AE42" s="52"/>
      <c r="AF42" s="18"/>
    </row>
    <row r="43" spans="2:32" s="11" customFormat="1" ht="57" customHeight="1" x14ac:dyDescent="0.25">
      <c r="B43" s="32">
        <f t="shared" si="15"/>
        <v>36</v>
      </c>
      <c r="C43" s="22" t="s">
        <v>63</v>
      </c>
      <c r="D43" s="18" t="s">
        <v>114</v>
      </c>
      <c r="E43" s="30" t="s">
        <v>186</v>
      </c>
      <c r="F43" s="52" t="s">
        <v>393</v>
      </c>
      <c r="G43" s="44" t="s">
        <v>187</v>
      </c>
      <c r="H43" s="18" t="s">
        <v>16</v>
      </c>
      <c r="I43" s="18" t="s">
        <v>12</v>
      </c>
      <c r="J43" s="25">
        <f t="shared" si="25"/>
        <v>3</v>
      </c>
      <c r="K43" s="25">
        <f t="shared" si="26"/>
        <v>2</v>
      </c>
      <c r="L43" s="34">
        <f t="shared" si="11"/>
        <v>6</v>
      </c>
      <c r="M43" s="18" t="str">
        <f>VLOOKUP(K43,MapadeCalor!$B$2:$G$6,J43+1,0)</f>
        <v>MEDIO</v>
      </c>
      <c r="N43" s="50" t="s">
        <v>189</v>
      </c>
      <c r="O43" s="30" t="s">
        <v>123</v>
      </c>
      <c r="P43" s="30" t="s">
        <v>124</v>
      </c>
      <c r="Q43" s="30" t="s">
        <v>3</v>
      </c>
      <c r="R43" s="25">
        <f t="shared" si="27"/>
        <v>20</v>
      </c>
      <c r="S43" s="25">
        <f t="shared" si="28"/>
        <v>5</v>
      </c>
      <c r="T43" s="25">
        <f t="shared" si="29"/>
        <v>0</v>
      </c>
      <c r="U43" s="25">
        <f t="shared" si="30"/>
        <v>25</v>
      </c>
      <c r="V43" s="18" t="str">
        <f t="shared" si="6"/>
        <v>Control Adecuado</v>
      </c>
      <c r="W43" s="18" t="str">
        <f t="shared" si="7"/>
        <v>Cambie el valor del impacto</v>
      </c>
      <c r="X43" s="43" t="s">
        <v>191</v>
      </c>
      <c r="Y43" s="18"/>
      <c r="Z43" s="18"/>
      <c r="AA43" s="25">
        <f t="shared" si="12"/>
        <v>0</v>
      </c>
      <c r="AB43" s="25">
        <f t="shared" si="13"/>
        <v>0</v>
      </c>
      <c r="AC43" s="25">
        <f t="shared" si="14"/>
        <v>0</v>
      </c>
      <c r="AD43" s="58" t="e">
        <f>VLOOKUP(AB43,MapadeCalor!$B$2:$G$6,AA43+1,0)</f>
        <v>#N/A</v>
      </c>
      <c r="AE43" s="52"/>
      <c r="AF43" s="18"/>
    </row>
    <row r="44" spans="2:32" s="11" customFormat="1" ht="409.6" customHeight="1" x14ac:dyDescent="0.25">
      <c r="B44" s="32">
        <f t="shared" si="15"/>
        <v>37</v>
      </c>
      <c r="C44" s="22" t="s">
        <v>64</v>
      </c>
      <c r="D44" s="18" t="s">
        <v>113</v>
      </c>
      <c r="E44" s="41" t="s">
        <v>192</v>
      </c>
      <c r="F44" s="41" t="s">
        <v>197</v>
      </c>
      <c r="G44" s="41" t="s">
        <v>199</v>
      </c>
      <c r="H44" s="18" t="s">
        <v>18</v>
      </c>
      <c r="I44" s="18" t="s">
        <v>20</v>
      </c>
      <c r="J44" s="25">
        <f t="shared" si="25"/>
        <v>5</v>
      </c>
      <c r="K44" s="25">
        <f t="shared" si="26"/>
        <v>3</v>
      </c>
      <c r="L44" s="34">
        <f t="shared" si="11"/>
        <v>15</v>
      </c>
      <c r="M44" s="18" t="str">
        <f>VLOOKUP(K44,MapadeCalor!$B$2:$G$6,J44+1,0)</f>
        <v>MUY ALTO</v>
      </c>
      <c r="N44" s="50" t="s">
        <v>394</v>
      </c>
      <c r="O44" s="30" t="s">
        <v>122</v>
      </c>
      <c r="P44" s="30" t="s">
        <v>124</v>
      </c>
      <c r="Q44" s="30" t="s">
        <v>2</v>
      </c>
      <c r="R44" s="25">
        <f t="shared" si="27"/>
        <v>15</v>
      </c>
      <c r="S44" s="25">
        <f t="shared" si="28"/>
        <v>5</v>
      </c>
      <c r="T44" s="25">
        <f t="shared" si="29"/>
        <v>0</v>
      </c>
      <c r="U44" s="25">
        <f t="shared" si="30"/>
        <v>20</v>
      </c>
      <c r="V44" s="18" t="str">
        <f t="shared" si="6"/>
        <v>Control Adecuado</v>
      </c>
      <c r="W44" s="18" t="str">
        <f t="shared" si="7"/>
        <v>Cambie el valor de la probabilidad</v>
      </c>
      <c r="X44" s="45" t="s">
        <v>202</v>
      </c>
      <c r="Y44" s="18"/>
      <c r="Z44" s="18"/>
      <c r="AA44" s="25">
        <f t="shared" si="12"/>
        <v>0</v>
      </c>
      <c r="AB44" s="25">
        <f t="shared" si="13"/>
        <v>0</v>
      </c>
      <c r="AC44" s="25">
        <f t="shared" si="14"/>
        <v>0</v>
      </c>
      <c r="AD44" s="58" t="e">
        <f>VLOOKUP(AB44,MapadeCalor!$B$2:$G$6,AA44+1,0)</f>
        <v>#N/A</v>
      </c>
      <c r="AE44" s="52"/>
      <c r="AF44" s="18"/>
    </row>
    <row r="45" spans="2:32" s="11" customFormat="1" ht="303" customHeight="1" x14ac:dyDescent="0.25">
      <c r="B45" s="32">
        <f t="shared" si="15"/>
        <v>38</v>
      </c>
      <c r="C45" s="22" t="s">
        <v>93</v>
      </c>
      <c r="D45" s="18" t="s">
        <v>113</v>
      </c>
      <c r="E45" s="41" t="s">
        <v>193</v>
      </c>
      <c r="F45" s="41" t="s">
        <v>194</v>
      </c>
      <c r="G45" s="41" t="s">
        <v>200</v>
      </c>
      <c r="H45" s="18" t="s">
        <v>141</v>
      </c>
      <c r="I45" s="18" t="s">
        <v>12</v>
      </c>
      <c r="J45" s="25">
        <f t="shared" si="25"/>
        <v>2</v>
      </c>
      <c r="K45" s="25">
        <f t="shared" si="26"/>
        <v>2</v>
      </c>
      <c r="L45" s="34">
        <f t="shared" si="11"/>
        <v>4</v>
      </c>
      <c r="M45" s="18" t="str">
        <f>VLOOKUP(K45,MapadeCalor!$B$2:$G$6,J45+1,0)</f>
        <v>BAJO</v>
      </c>
      <c r="N45" s="50" t="s">
        <v>201</v>
      </c>
      <c r="O45" s="30" t="s">
        <v>122</v>
      </c>
      <c r="P45" s="30" t="s">
        <v>124</v>
      </c>
      <c r="Q45" s="30" t="s">
        <v>2</v>
      </c>
      <c r="R45" s="25">
        <f t="shared" si="27"/>
        <v>15</v>
      </c>
      <c r="S45" s="25">
        <f t="shared" si="28"/>
        <v>5</v>
      </c>
      <c r="T45" s="25">
        <f t="shared" si="29"/>
        <v>0</v>
      </c>
      <c r="U45" s="25">
        <f t="shared" si="30"/>
        <v>20</v>
      </c>
      <c r="V45" s="18" t="str">
        <f t="shared" si="6"/>
        <v>Control Adecuado</v>
      </c>
      <c r="W45" s="18" t="str">
        <f t="shared" si="7"/>
        <v>Cambie el valor de la probabilidad</v>
      </c>
      <c r="X45" s="45" t="s">
        <v>203</v>
      </c>
      <c r="Y45" s="18"/>
      <c r="Z45" s="18"/>
      <c r="AA45" s="25">
        <f t="shared" si="12"/>
        <v>0</v>
      </c>
      <c r="AB45" s="25">
        <f t="shared" si="13"/>
        <v>0</v>
      </c>
      <c r="AC45" s="25">
        <f t="shared" si="14"/>
        <v>0</v>
      </c>
      <c r="AD45" s="58" t="e">
        <f>VLOOKUP(AB45,MapadeCalor!$B$2:$G$6,AA45+1,0)</f>
        <v>#N/A</v>
      </c>
      <c r="AE45" s="52"/>
      <c r="AF45" s="18"/>
    </row>
    <row r="46" spans="2:32" s="11" customFormat="1" ht="102" x14ac:dyDescent="0.25">
      <c r="B46" s="32">
        <f t="shared" si="15"/>
        <v>39</v>
      </c>
      <c r="C46" s="22" t="s">
        <v>94</v>
      </c>
      <c r="D46" s="18" t="s">
        <v>113</v>
      </c>
      <c r="E46" s="41" t="s">
        <v>195</v>
      </c>
      <c r="F46" s="41" t="s">
        <v>198</v>
      </c>
      <c r="G46" s="41" t="s">
        <v>199</v>
      </c>
      <c r="H46" s="18" t="s">
        <v>15</v>
      </c>
      <c r="I46" s="18" t="s">
        <v>13</v>
      </c>
      <c r="J46" s="25">
        <f t="shared" si="25"/>
        <v>1</v>
      </c>
      <c r="K46" s="25">
        <f t="shared" si="26"/>
        <v>4</v>
      </c>
      <c r="L46" s="34">
        <f t="shared" si="11"/>
        <v>4</v>
      </c>
      <c r="M46" s="18" t="str">
        <f>VLOOKUP(K46,MapadeCalor!$B$2:$G$6,J46+1,0)</f>
        <v>MEDIO</v>
      </c>
      <c r="N46" s="50" t="s">
        <v>206</v>
      </c>
      <c r="O46" s="30" t="s">
        <v>121</v>
      </c>
      <c r="P46" s="30" t="s">
        <v>124</v>
      </c>
      <c r="Q46" s="30" t="s">
        <v>3</v>
      </c>
      <c r="R46" s="25">
        <f t="shared" si="27"/>
        <v>5</v>
      </c>
      <c r="S46" s="25">
        <f t="shared" si="28"/>
        <v>5</v>
      </c>
      <c r="T46" s="25">
        <f t="shared" si="29"/>
        <v>0</v>
      </c>
      <c r="U46" s="25">
        <f t="shared" si="30"/>
        <v>10</v>
      </c>
      <c r="V46" s="18" t="str">
        <f>IF(U46=0,"Sin control",(IF(U46&lt;19,"Control Débil",(IF(((U46&gt;=20)*AND(U46&lt;29)),"Control Adecuado",IF(U46&gt;=30,"Control Fuerte","Error"))))))</f>
        <v>Control Débil</v>
      </c>
      <c r="W46" s="18" t="str">
        <f t="shared" si="7"/>
        <v>Cambie el valor del impacto</v>
      </c>
      <c r="X46" s="45" t="s">
        <v>395</v>
      </c>
      <c r="Y46" s="18"/>
      <c r="Z46" s="18"/>
      <c r="AA46" s="25">
        <f t="shared" si="12"/>
        <v>0</v>
      </c>
      <c r="AB46" s="25">
        <f t="shared" si="13"/>
        <v>0</v>
      </c>
      <c r="AC46" s="25">
        <f t="shared" si="14"/>
        <v>0</v>
      </c>
      <c r="AD46" s="58" t="e">
        <f>VLOOKUP(AB46,MapadeCalor!$B$2:$G$6,AA46+1,0)</f>
        <v>#N/A</v>
      </c>
      <c r="AE46" s="62"/>
      <c r="AF46" s="18"/>
    </row>
    <row r="47" spans="2:32" s="14" customFormat="1" ht="119.25" customHeight="1" x14ac:dyDescent="0.25">
      <c r="B47" s="32">
        <f t="shared" si="15"/>
        <v>40</v>
      </c>
      <c r="C47" s="105" t="s">
        <v>126</v>
      </c>
      <c r="D47" s="108" t="s">
        <v>113</v>
      </c>
      <c r="E47" s="41" t="s">
        <v>514</v>
      </c>
      <c r="F47" s="41" t="s">
        <v>515</v>
      </c>
      <c r="G47" s="41" t="s">
        <v>516</v>
      </c>
      <c r="H47" s="108" t="s">
        <v>15</v>
      </c>
      <c r="I47" s="108" t="s">
        <v>13</v>
      </c>
      <c r="J47" s="25">
        <f t="shared" ref="J47" si="31">IF(H47="Raro",1,(IF(H47="Poco Probable",2,(IF(H47="Posible",3,(IF(H47="Probable",4,(IF(H47="Casi Seguro",5,0)))))))))</f>
        <v>1</v>
      </c>
      <c r="K47" s="25">
        <f t="shared" ref="K47" si="32">IF(I47="Insignificante",1,(IF(I47="Menor",2,(IF(I47="Moderado",3,(IF(I47="Mayor",4,(IF(I47="Catastrófico",5,0)))))))))</f>
        <v>4</v>
      </c>
      <c r="L47" s="34">
        <f t="shared" ref="L47" si="33">J47*K47</f>
        <v>4</v>
      </c>
      <c r="M47" s="108" t="str">
        <f>VLOOKUP(K47,MapadeCalor!$B$2:$G$6,J47+1,0)</f>
        <v>MEDIO</v>
      </c>
      <c r="N47" s="50" t="s">
        <v>517</v>
      </c>
      <c r="O47" s="52" t="s">
        <v>122</v>
      </c>
      <c r="P47" s="52" t="s">
        <v>124</v>
      </c>
      <c r="Q47" s="52" t="s">
        <v>3</v>
      </c>
      <c r="R47" s="25">
        <f t="shared" si="27"/>
        <v>15</v>
      </c>
      <c r="S47" s="25">
        <f t="shared" si="28"/>
        <v>5</v>
      </c>
      <c r="T47" s="25">
        <f t="shared" si="29"/>
        <v>0</v>
      </c>
      <c r="U47" s="25">
        <f t="shared" si="30"/>
        <v>20</v>
      </c>
      <c r="V47" s="108" t="str">
        <f t="shared" ref="V47" si="34">IF(U47=0,"Sin control",(IF(U47&lt;19,"Control Débil",(IF(((U47&gt;=20)*AND(U47&lt;29)),"Control Adecuado",IF(U47&gt;=30,"Control Fuerte","Error"))))))</f>
        <v>Control Adecuado</v>
      </c>
      <c r="W47" s="108" t="str">
        <f t="shared" ref="W47" si="35">IF(Q47="Probabilidad","Cambie el valor de la probabilidad",(IF(Q47="Impacto","Cambie el valor del impacto",(IF(Q47="Ambos","Cambie probabilidad e impacto","Sin Acción")))))</f>
        <v>Cambie el valor del impacto</v>
      </c>
      <c r="X47" s="45" t="s">
        <v>518</v>
      </c>
      <c r="Y47" s="108"/>
      <c r="Z47" s="108"/>
      <c r="AA47" s="25">
        <f t="shared" si="12"/>
        <v>0</v>
      </c>
      <c r="AB47" s="25">
        <f t="shared" si="13"/>
        <v>0</v>
      </c>
      <c r="AC47" s="25">
        <f t="shared" si="14"/>
        <v>0</v>
      </c>
      <c r="AD47" s="58" t="e">
        <f>VLOOKUP(AB47,MapadeCalor!$B$2:$G$6,AA47+1,0)</f>
        <v>#N/A</v>
      </c>
      <c r="AE47" s="62"/>
      <c r="AF47" s="108"/>
    </row>
    <row r="48" spans="2:32" s="11" customFormat="1" ht="409.5" x14ac:dyDescent="0.25">
      <c r="B48" s="32">
        <f t="shared" si="15"/>
        <v>41</v>
      </c>
      <c r="C48" s="109" t="s">
        <v>94</v>
      </c>
      <c r="D48" s="110" t="s">
        <v>119</v>
      </c>
      <c r="E48" s="111" t="s">
        <v>502</v>
      </c>
      <c r="F48" s="51" t="s">
        <v>503</v>
      </c>
      <c r="G48" s="113" t="s">
        <v>204</v>
      </c>
      <c r="H48" s="39" t="s">
        <v>15</v>
      </c>
      <c r="I48" s="39" t="s">
        <v>13</v>
      </c>
      <c r="J48" s="25">
        <f t="shared" si="25"/>
        <v>1</v>
      </c>
      <c r="K48" s="25">
        <f t="shared" si="26"/>
        <v>4</v>
      </c>
      <c r="L48" s="34">
        <f t="shared" si="11"/>
        <v>4</v>
      </c>
      <c r="M48" s="18" t="str">
        <f>VLOOKUP(K48,MapadeCalor!$B$2:$G$6,J48+1,0)</f>
        <v>MEDIO</v>
      </c>
      <c r="N48" s="115" t="s">
        <v>509</v>
      </c>
      <c r="O48" s="30" t="s">
        <v>122</v>
      </c>
      <c r="P48" s="30" t="s">
        <v>124</v>
      </c>
      <c r="Q48" s="30" t="s">
        <v>2</v>
      </c>
      <c r="R48" s="25">
        <f t="shared" si="27"/>
        <v>15</v>
      </c>
      <c r="S48" s="25">
        <f t="shared" si="28"/>
        <v>5</v>
      </c>
      <c r="T48" s="25">
        <f t="shared" si="29"/>
        <v>0</v>
      </c>
      <c r="U48" s="25">
        <f t="shared" si="30"/>
        <v>20</v>
      </c>
      <c r="V48" s="18" t="str">
        <f t="shared" si="6"/>
        <v>Control Adecuado</v>
      </c>
      <c r="W48" s="18" t="str">
        <f t="shared" si="7"/>
        <v>Cambie el valor de la probabilidad</v>
      </c>
      <c r="X48" s="46" t="s">
        <v>512</v>
      </c>
      <c r="Y48" s="18"/>
      <c r="Z48" s="18"/>
      <c r="AA48" s="25">
        <f t="shared" si="12"/>
        <v>0</v>
      </c>
      <c r="AB48" s="25">
        <f t="shared" si="13"/>
        <v>0</v>
      </c>
      <c r="AC48" s="25">
        <f t="shared" si="14"/>
        <v>0</v>
      </c>
      <c r="AD48" s="58" t="e">
        <f>VLOOKUP(AB48,MapadeCalor!$B$2:$G$6,AA48+1,0)</f>
        <v>#N/A</v>
      </c>
      <c r="AE48" s="52"/>
      <c r="AF48" s="18"/>
    </row>
    <row r="49" spans="2:35" s="14" customFormat="1" ht="409.5" x14ac:dyDescent="0.25">
      <c r="B49" s="32">
        <f t="shared" si="15"/>
        <v>42</v>
      </c>
      <c r="C49" s="105" t="s">
        <v>94</v>
      </c>
      <c r="D49" s="107" t="s">
        <v>119</v>
      </c>
      <c r="E49" s="114" t="s">
        <v>504</v>
      </c>
      <c r="F49" s="51" t="s">
        <v>505</v>
      </c>
      <c r="G49" s="52" t="s">
        <v>506</v>
      </c>
      <c r="H49" s="107" t="s">
        <v>15</v>
      </c>
      <c r="I49" s="107" t="s">
        <v>13</v>
      </c>
      <c r="J49" s="25">
        <f t="shared" si="25"/>
        <v>1</v>
      </c>
      <c r="K49" s="25">
        <f t="shared" si="26"/>
        <v>4</v>
      </c>
      <c r="L49" s="34">
        <f t="shared" si="11"/>
        <v>4</v>
      </c>
      <c r="M49" s="18" t="str">
        <f>VLOOKUP(K49,MapadeCalor!$B$2:$G$6,J49+1,0)</f>
        <v>MEDIO</v>
      </c>
      <c r="N49" s="115" t="s">
        <v>510</v>
      </c>
      <c r="O49" s="30" t="s">
        <v>122</v>
      </c>
      <c r="P49" s="30" t="s">
        <v>124</v>
      </c>
      <c r="Q49" s="30" t="s">
        <v>2</v>
      </c>
      <c r="R49" s="25">
        <f t="shared" si="27"/>
        <v>15</v>
      </c>
      <c r="S49" s="25">
        <f t="shared" si="28"/>
        <v>5</v>
      </c>
      <c r="T49" s="25">
        <f t="shared" si="29"/>
        <v>0</v>
      </c>
      <c r="U49" s="25">
        <f t="shared" si="30"/>
        <v>20</v>
      </c>
      <c r="V49" s="18" t="str">
        <f t="shared" si="6"/>
        <v>Control Adecuado</v>
      </c>
      <c r="W49" s="18" t="str">
        <f t="shared" si="7"/>
        <v>Cambie el valor de la probabilidad</v>
      </c>
      <c r="X49" s="46" t="s">
        <v>513</v>
      </c>
      <c r="Y49" s="18"/>
      <c r="Z49" s="18"/>
      <c r="AA49" s="25">
        <f t="shared" si="12"/>
        <v>0</v>
      </c>
      <c r="AB49" s="25">
        <f t="shared" si="13"/>
        <v>0</v>
      </c>
      <c r="AC49" s="25">
        <f t="shared" si="14"/>
        <v>0</v>
      </c>
      <c r="AD49" s="58" t="e">
        <f>VLOOKUP(AB49,MapadeCalor!$B$2:$G$6,AA49+1,0)</f>
        <v>#N/A</v>
      </c>
      <c r="AE49" s="52"/>
      <c r="AF49" s="18"/>
    </row>
    <row r="50" spans="2:35" s="14" customFormat="1" ht="160.5" customHeight="1" x14ac:dyDescent="0.25">
      <c r="B50" s="32">
        <f t="shared" si="15"/>
        <v>43</v>
      </c>
      <c r="C50" s="105" t="s">
        <v>62</v>
      </c>
      <c r="D50" s="107" t="s">
        <v>119</v>
      </c>
      <c r="E50" s="112" t="s">
        <v>507</v>
      </c>
      <c r="F50" s="51" t="s">
        <v>508</v>
      </c>
      <c r="G50" s="52" t="s">
        <v>205</v>
      </c>
      <c r="H50" s="107" t="s">
        <v>141</v>
      </c>
      <c r="I50" s="107" t="s">
        <v>13</v>
      </c>
      <c r="J50" s="25">
        <f t="shared" si="25"/>
        <v>2</v>
      </c>
      <c r="K50" s="25">
        <f t="shared" si="26"/>
        <v>4</v>
      </c>
      <c r="L50" s="34">
        <f t="shared" si="11"/>
        <v>8</v>
      </c>
      <c r="M50" s="18" t="str">
        <f>VLOOKUP(K50,MapadeCalor!$B$2:$G$6,J50+1,0)</f>
        <v>ALTO</v>
      </c>
      <c r="N50" s="115" t="s">
        <v>511</v>
      </c>
      <c r="O50" s="30" t="s">
        <v>122</v>
      </c>
      <c r="P50" s="30" t="s">
        <v>124</v>
      </c>
      <c r="Q50" s="30" t="s">
        <v>2</v>
      </c>
      <c r="R50" s="25">
        <f t="shared" si="27"/>
        <v>15</v>
      </c>
      <c r="S50" s="25">
        <f t="shared" si="28"/>
        <v>5</v>
      </c>
      <c r="T50" s="25">
        <f t="shared" si="29"/>
        <v>0</v>
      </c>
      <c r="U50" s="25">
        <f t="shared" si="30"/>
        <v>20</v>
      </c>
      <c r="V50" s="18" t="str">
        <f t="shared" si="6"/>
        <v>Control Adecuado</v>
      </c>
      <c r="W50" s="18" t="str">
        <f t="shared" si="7"/>
        <v>Cambie el valor de la probabilidad</v>
      </c>
      <c r="X50" s="46" t="s">
        <v>335</v>
      </c>
      <c r="Y50" s="18"/>
      <c r="Z50" s="18"/>
      <c r="AA50" s="25">
        <f t="shared" si="12"/>
        <v>0</v>
      </c>
      <c r="AB50" s="25">
        <f t="shared" si="13"/>
        <v>0</v>
      </c>
      <c r="AC50" s="25">
        <f t="shared" si="14"/>
        <v>0</v>
      </c>
      <c r="AD50" s="58" t="e">
        <f>VLOOKUP(AB50,MapadeCalor!$B$2:$G$6,AA50+1,0)</f>
        <v>#N/A</v>
      </c>
      <c r="AE50" s="52"/>
      <c r="AF50" s="18"/>
    </row>
    <row r="51" spans="2:35" s="14" customFormat="1" ht="336" customHeight="1" x14ac:dyDescent="0.25">
      <c r="B51" s="32">
        <f t="shared" si="15"/>
        <v>44</v>
      </c>
      <c r="C51" s="22" t="s">
        <v>63</v>
      </c>
      <c r="D51" s="18" t="s">
        <v>118</v>
      </c>
      <c r="E51" s="27" t="s">
        <v>396</v>
      </c>
      <c r="F51" s="52" t="s">
        <v>397</v>
      </c>
      <c r="G51" s="18" t="s">
        <v>207</v>
      </c>
      <c r="H51" s="18" t="s">
        <v>17</v>
      </c>
      <c r="I51" s="18" t="s">
        <v>12</v>
      </c>
      <c r="J51" s="25">
        <f t="shared" si="25"/>
        <v>4</v>
      </c>
      <c r="K51" s="25">
        <f t="shared" si="26"/>
        <v>2</v>
      </c>
      <c r="L51" s="34">
        <f t="shared" si="11"/>
        <v>8</v>
      </c>
      <c r="M51" s="18" t="str">
        <f>VLOOKUP(K51,MapadeCalor!$B$2:$G$6,J51+1,0)</f>
        <v>ALTO</v>
      </c>
      <c r="N51" s="52" t="s">
        <v>209</v>
      </c>
      <c r="O51" s="30" t="s">
        <v>122</v>
      </c>
      <c r="P51" s="30" t="s">
        <v>124</v>
      </c>
      <c r="Q51" s="30" t="s">
        <v>2</v>
      </c>
      <c r="R51" s="25">
        <f t="shared" si="27"/>
        <v>15</v>
      </c>
      <c r="S51" s="25">
        <f t="shared" si="28"/>
        <v>5</v>
      </c>
      <c r="T51" s="25">
        <f t="shared" si="29"/>
        <v>0</v>
      </c>
      <c r="U51" s="25">
        <f t="shared" si="30"/>
        <v>20</v>
      </c>
      <c r="V51" s="18" t="str">
        <f t="shared" si="6"/>
        <v>Control Adecuado</v>
      </c>
      <c r="W51" s="18" t="str">
        <f t="shared" si="7"/>
        <v>Cambie el valor de la probabilidad</v>
      </c>
      <c r="X51" s="47" t="s">
        <v>398</v>
      </c>
      <c r="Y51" s="18"/>
      <c r="Z51" s="18"/>
      <c r="AA51" s="25">
        <f t="shared" si="12"/>
        <v>0</v>
      </c>
      <c r="AB51" s="25">
        <f t="shared" si="13"/>
        <v>0</v>
      </c>
      <c r="AC51" s="25">
        <f t="shared" si="14"/>
        <v>0</v>
      </c>
      <c r="AD51" s="58" t="e">
        <f>VLOOKUP(AB51,MapadeCalor!$B$2:$G$6,AA51+1,0)</f>
        <v>#N/A</v>
      </c>
      <c r="AE51" s="63"/>
      <c r="AF51" s="18"/>
    </row>
    <row r="52" spans="2:35" s="14" customFormat="1" ht="234.75" customHeight="1" x14ac:dyDescent="0.25">
      <c r="B52" s="32">
        <f t="shared" si="15"/>
        <v>45</v>
      </c>
      <c r="C52" s="22" t="s">
        <v>63</v>
      </c>
      <c r="D52" s="18" t="s">
        <v>118</v>
      </c>
      <c r="E52" s="47" t="s">
        <v>208</v>
      </c>
      <c r="F52" s="52" t="s">
        <v>214</v>
      </c>
      <c r="G52" s="18" t="s">
        <v>207</v>
      </c>
      <c r="H52" s="18" t="s">
        <v>18</v>
      </c>
      <c r="I52" s="18" t="s">
        <v>12</v>
      </c>
      <c r="J52" s="25">
        <f t="shared" si="25"/>
        <v>5</v>
      </c>
      <c r="K52" s="25">
        <f t="shared" si="26"/>
        <v>2</v>
      </c>
      <c r="L52" s="34">
        <f t="shared" si="11"/>
        <v>10</v>
      </c>
      <c r="M52" s="18" t="str">
        <f>VLOOKUP(K52,MapadeCalor!$B$2:$G$6,J52+1,0)</f>
        <v>ALTO</v>
      </c>
      <c r="N52" s="52" t="s">
        <v>210</v>
      </c>
      <c r="O52" s="30" t="s">
        <v>122</v>
      </c>
      <c r="P52" s="30" t="s">
        <v>124</v>
      </c>
      <c r="Q52" s="30" t="s">
        <v>2</v>
      </c>
      <c r="R52" s="25">
        <f t="shared" si="27"/>
        <v>15</v>
      </c>
      <c r="S52" s="25">
        <f t="shared" si="28"/>
        <v>5</v>
      </c>
      <c r="T52" s="25">
        <f t="shared" si="29"/>
        <v>0</v>
      </c>
      <c r="U52" s="25">
        <f t="shared" si="30"/>
        <v>20</v>
      </c>
      <c r="V52" s="18" t="str">
        <f t="shared" si="6"/>
        <v>Control Adecuado</v>
      </c>
      <c r="W52" s="18" t="str">
        <f t="shared" si="7"/>
        <v>Cambie el valor de la probabilidad</v>
      </c>
      <c r="X52" s="47" t="s">
        <v>211</v>
      </c>
      <c r="Y52" s="18"/>
      <c r="Z52" s="18"/>
      <c r="AA52" s="25">
        <f t="shared" si="12"/>
        <v>0</v>
      </c>
      <c r="AB52" s="25">
        <f t="shared" si="13"/>
        <v>0</v>
      </c>
      <c r="AC52" s="25">
        <f t="shared" si="14"/>
        <v>0</v>
      </c>
      <c r="AD52" s="58" t="e">
        <f>VLOOKUP(AB52,MapadeCalor!$B$2:$G$6,AA52+1,0)</f>
        <v>#N/A</v>
      </c>
      <c r="AE52" s="63"/>
      <c r="AF52" s="18"/>
    </row>
    <row r="53" spans="2:35" s="14" customFormat="1" ht="409.5" customHeight="1" x14ac:dyDescent="0.25">
      <c r="B53" s="32">
        <f t="shared" si="15"/>
        <v>46</v>
      </c>
      <c r="C53" s="22" t="s">
        <v>94</v>
      </c>
      <c r="D53" s="18" t="s">
        <v>118</v>
      </c>
      <c r="E53" s="47" t="s">
        <v>212</v>
      </c>
      <c r="F53" s="52" t="s">
        <v>213</v>
      </c>
      <c r="G53" s="18" t="s">
        <v>207</v>
      </c>
      <c r="H53" s="18" t="s">
        <v>15</v>
      </c>
      <c r="I53" s="18" t="s">
        <v>13</v>
      </c>
      <c r="J53" s="25">
        <f t="shared" si="25"/>
        <v>1</v>
      </c>
      <c r="K53" s="25">
        <f t="shared" si="26"/>
        <v>4</v>
      </c>
      <c r="L53" s="34">
        <f t="shared" si="11"/>
        <v>4</v>
      </c>
      <c r="M53" s="18" t="str">
        <f>VLOOKUP(K53,MapadeCalor!$B$2:$G$6,J53+1,0)</f>
        <v>MEDIO</v>
      </c>
      <c r="N53" s="50" t="s">
        <v>215</v>
      </c>
      <c r="O53" s="30" t="s">
        <v>122</v>
      </c>
      <c r="P53" s="30" t="s">
        <v>124</v>
      </c>
      <c r="Q53" s="30" t="s">
        <v>2</v>
      </c>
      <c r="R53" s="25">
        <f t="shared" si="27"/>
        <v>15</v>
      </c>
      <c r="S53" s="25">
        <f t="shared" si="28"/>
        <v>5</v>
      </c>
      <c r="T53" s="25">
        <f t="shared" si="29"/>
        <v>0</v>
      </c>
      <c r="U53" s="25">
        <f t="shared" si="30"/>
        <v>20</v>
      </c>
      <c r="V53" s="18" t="str">
        <f t="shared" si="6"/>
        <v>Control Adecuado</v>
      </c>
      <c r="W53" s="18" t="str">
        <f t="shared" si="7"/>
        <v>Cambie el valor de la probabilidad</v>
      </c>
      <c r="X53" s="47" t="s">
        <v>399</v>
      </c>
      <c r="Y53" s="18"/>
      <c r="Z53" s="18"/>
      <c r="AA53" s="25">
        <f t="shared" si="12"/>
        <v>0</v>
      </c>
      <c r="AB53" s="25">
        <f t="shared" si="13"/>
        <v>0</v>
      </c>
      <c r="AC53" s="25">
        <f t="shared" si="14"/>
        <v>0</v>
      </c>
      <c r="AD53" s="58" t="e">
        <f>VLOOKUP(AB53,MapadeCalor!$B$2:$G$6,AA53+1,0)</f>
        <v>#N/A</v>
      </c>
      <c r="AE53" s="63"/>
      <c r="AF53" s="18"/>
    </row>
    <row r="54" spans="2:35" s="14" customFormat="1" ht="195" customHeight="1" x14ac:dyDescent="0.25">
      <c r="B54" s="32">
        <f t="shared" si="15"/>
        <v>47</v>
      </c>
      <c r="C54" s="22" t="s">
        <v>93</v>
      </c>
      <c r="D54" s="18" t="s">
        <v>107</v>
      </c>
      <c r="E54" s="47" t="s">
        <v>216</v>
      </c>
      <c r="F54" s="52" t="s">
        <v>219</v>
      </c>
      <c r="G54" s="47" t="s">
        <v>222</v>
      </c>
      <c r="H54" s="18" t="s">
        <v>16</v>
      </c>
      <c r="I54" s="18" t="s">
        <v>13</v>
      </c>
      <c r="J54" s="25">
        <f t="shared" si="25"/>
        <v>3</v>
      </c>
      <c r="K54" s="25">
        <f t="shared" si="26"/>
        <v>4</v>
      </c>
      <c r="L54" s="34">
        <f t="shared" si="11"/>
        <v>12</v>
      </c>
      <c r="M54" s="18" t="str">
        <f>VLOOKUP(J54,MapadeCalor!$B$2:$G$6,K54+1,0)</f>
        <v>MUY ALTO</v>
      </c>
      <c r="N54" s="52" t="s">
        <v>400</v>
      </c>
      <c r="O54" s="30" t="s">
        <v>122</v>
      </c>
      <c r="P54" s="30" t="s">
        <v>124</v>
      </c>
      <c r="Q54" s="30" t="s">
        <v>2</v>
      </c>
      <c r="R54" s="25">
        <f t="shared" si="27"/>
        <v>15</v>
      </c>
      <c r="S54" s="25">
        <f t="shared" si="28"/>
        <v>5</v>
      </c>
      <c r="T54" s="25">
        <f t="shared" si="29"/>
        <v>0</v>
      </c>
      <c r="U54" s="25">
        <f t="shared" si="30"/>
        <v>20</v>
      </c>
      <c r="V54" s="18" t="str">
        <f t="shared" si="6"/>
        <v>Control Adecuado</v>
      </c>
      <c r="W54" s="18" t="str">
        <f t="shared" si="7"/>
        <v>Cambie el valor de la probabilidad</v>
      </c>
      <c r="X54" s="19"/>
      <c r="Y54" s="18"/>
      <c r="Z54" s="18"/>
      <c r="AA54" s="25">
        <f t="shared" si="12"/>
        <v>0</v>
      </c>
      <c r="AB54" s="25">
        <f t="shared" si="13"/>
        <v>0</v>
      </c>
      <c r="AC54" s="25">
        <f t="shared" si="14"/>
        <v>0</v>
      </c>
      <c r="AD54" s="58" t="e">
        <f>VLOOKUP(AB54,MapadeCalor!$B$2:$G$6,AA54+1,0)</f>
        <v>#N/A</v>
      </c>
      <c r="AE54" s="52"/>
      <c r="AF54" s="18"/>
    </row>
    <row r="55" spans="2:35" s="12" customFormat="1" ht="125.25" customHeight="1" x14ac:dyDescent="0.25">
      <c r="B55" s="32">
        <f t="shared" si="15"/>
        <v>48</v>
      </c>
      <c r="C55" s="22" t="s">
        <v>94</v>
      </c>
      <c r="D55" s="18" t="s">
        <v>107</v>
      </c>
      <c r="E55" s="47" t="s">
        <v>217</v>
      </c>
      <c r="F55" s="52" t="s">
        <v>220</v>
      </c>
      <c r="G55" s="47" t="s">
        <v>222</v>
      </c>
      <c r="H55" s="18" t="s">
        <v>16</v>
      </c>
      <c r="I55" s="18" t="s">
        <v>13</v>
      </c>
      <c r="J55" s="25">
        <f t="shared" si="25"/>
        <v>3</v>
      </c>
      <c r="K55" s="25">
        <f t="shared" si="26"/>
        <v>4</v>
      </c>
      <c r="L55" s="34">
        <f t="shared" si="11"/>
        <v>12</v>
      </c>
      <c r="M55" s="18" t="str">
        <f>VLOOKUP(J55,MapadeCalor!$B$2:$G$6,K55+1,0)</f>
        <v>MUY ALTO</v>
      </c>
      <c r="N55" s="52" t="s">
        <v>400</v>
      </c>
      <c r="O55" s="30" t="s">
        <v>122</v>
      </c>
      <c r="P55" s="30" t="s">
        <v>124</v>
      </c>
      <c r="Q55" s="30" t="s">
        <v>2</v>
      </c>
      <c r="R55" s="25">
        <f t="shared" si="27"/>
        <v>15</v>
      </c>
      <c r="S55" s="25">
        <f t="shared" si="28"/>
        <v>5</v>
      </c>
      <c r="T55" s="25">
        <f t="shared" si="29"/>
        <v>0</v>
      </c>
      <c r="U55" s="25">
        <f t="shared" si="30"/>
        <v>20</v>
      </c>
      <c r="V55" s="18" t="str">
        <f t="shared" si="6"/>
        <v>Control Adecuado</v>
      </c>
      <c r="W55" s="18" t="str">
        <f t="shared" si="7"/>
        <v>Cambie el valor de la probabilidad</v>
      </c>
      <c r="X55" s="19"/>
      <c r="Y55" s="18"/>
      <c r="Z55" s="18"/>
      <c r="AA55" s="25">
        <f t="shared" si="12"/>
        <v>0</v>
      </c>
      <c r="AB55" s="25">
        <f t="shared" si="13"/>
        <v>0</v>
      </c>
      <c r="AC55" s="25">
        <f t="shared" si="14"/>
        <v>0</v>
      </c>
      <c r="AD55" s="58" t="e">
        <f>VLOOKUP(AB55,MapadeCalor!$B$2:$G$6,AA55+1,0)</f>
        <v>#N/A</v>
      </c>
      <c r="AE55" s="52"/>
      <c r="AF55" s="18"/>
    </row>
    <row r="56" spans="2:35" ht="100.5" customHeight="1" x14ac:dyDescent="0.25">
      <c r="B56" s="32">
        <f t="shared" si="15"/>
        <v>49</v>
      </c>
      <c r="C56" s="22" t="s">
        <v>93</v>
      </c>
      <c r="D56" s="18" t="s">
        <v>107</v>
      </c>
      <c r="E56" s="47" t="s">
        <v>423</v>
      </c>
      <c r="F56" s="52" t="s">
        <v>221</v>
      </c>
      <c r="G56" s="47" t="s">
        <v>218</v>
      </c>
      <c r="H56" s="18" t="s">
        <v>17</v>
      </c>
      <c r="I56" s="18" t="s">
        <v>20</v>
      </c>
      <c r="J56" s="25">
        <f t="shared" ref="J56:J76" si="36">IF(H56="Raro",1,(IF(H56="Poco Probable",2,(IF(H56="Posible",3,(IF(H56="Probable",4,(IF(H56="Casi Seguro",5,0)))))))))</f>
        <v>4</v>
      </c>
      <c r="K56" s="25">
        <f t="shared" ref="K56:K76" si="37">IF(I56="Insignificante",1,(IF(I56="Menor",2,(IF(I56="Moderado",3,(IF(I56="Mayor",4,(IF(I56="Catastrófico",5,0)))))))))</f>
        <v>3</v>
      </c>
      <c r="L56" s="34">
        <f t="shared" si="11"/>
        <v>12</v>
      </c>
      <c r="M56" s="18" t="str">
        <f>VLOOKUP(J56,MapadeCalor!$B$2:$G$6,K56+1,0)</f>
        <v>ALTO</v>
      </c>
      <c r="N56" s="52" t="s">
        <v>223</v>
      </c>
      <c r="O56" s="30" t="s">
        <v>122</v>
      </c>
      <c r="P56" s="30" t="s">
        <v>124</v>
      </c>
      <c r="Q56" s="30" t="s">
        <v>2</v>
      </c>
      <c r="R56" s="25">
        <f t="shared" ref="R56:R76" si="38">IF(O56="Correctivo",5,(IF(O56="Preventivo",15,(IF(O56="Detectivo",20,0)))))</f>
        <v>15</v>
      </c>
      <c r="S56" s="25">
        <f t="shared" ref="S56:S76" si="39">IF(P56="Manual",5,(IF(P56="Automático",10,0)))</f>
        <v>5</v>
      </c>
      <c r="T56" s="25">
        <f t="shared" ref="T56:T76" si="40">IF(Q56="Probabilidad",0,(IF(Q56="Impacto",0,(IF(Q56="Ambos",10,0)))))</f>
        <v>0</v>
      </c>
      <c r="U56" s="25">
        <f t="shared" ref="U56:U76" si="41">SUM(R56+S56+T56)</f>
        <v>20</v>
      </c>
      <c r="V56" s="18" t="str">
        <f t="shared" si="6"/>
        <v>Control Adecuado</v>
      </c>
      <c r="W56" s="18" t="str">
        <f t="shared" si="7"/>
        <v>Cambie el valor de la probabilidad</v>
      </c>
      <c r="X56" s="19"/>
      <c r="Y56" s="18"/>
      <c r="Z56" s="18"/>
      <c r="AA56" s="25">
        <f t="shared" si="12"/>
        <v>0</v>
      </c>
      <c r="AB56" s="25">
        <f t="shared" si="13"/>
        <v>0</v>
      </c>
      <c r="AC56" s="25">
        <f t="shared" si="14"/>
        <v>0</v>
      </c>
      <c r="AD56" s="58" t="e">
        <f>VLOOKUP(AB56,MapadeCalor!$B$2:$G$6,AA56+1,0)</f>
        <v>#N/A</v>
      </c>
      <c r="AE56" s="52"/>
      <c r="AF56" s="18"/>
    </row>
    <row r="57" spans="2:35" s="14" customFormat="1" ht="409.6" customHeight="1" x14ac:dyDescent="0.25">
      <c r="B57" s="32">
        <f t="shared" si="15"/>
        <v>50</v>
      </c>
      <c r="C57" s="22" t="s">
        <v>62</v>
      </c>
      <c r="D57" s="18" t="s">
        <v>111</v>
      </c>
      <c r="E57" s="30" t="s">
        <v>401</v>
      </c>
      <c r="F57" s="51" t="s">
        <v>417</v>
      </c>
      <c r="G57" s="51" t="s">
        <v>277</v>
      </c>
      <c r="H57" s="18" t="s">
        <v>17</v>
      </c>
      <c r="I57" s="18" t="s">
        <v>20</v>
      </c>
      <c r="J57" s="25">
        <f t="shared" si="36"/>
        <v>4</v>
      </c>
      <c r="K57" s="25">
        <f t="shared" si="37"/>
        <v>3</v>
      </c>
      <c r="L57" s="34">
        <f t="shared" si="11"/>
        <v>12</v>
      </c>
      <c r="M57" s="18" t="str">
        <f>VLOOKUP(J57,MapadeCalor!$B$2:$G$6,K57+1,0)</f>
        <v>ALTO</v>
      </c>
      <c r="N57" s="38" t="s">
        <v>402</v>
      </c>
      <c r="O57" s="30" t="s">
        <v>122</v>
      </c>
      <c r="P57" s="30" t="s">
        <v>124</v>
      </c>
      <c r="Q57" s="30" t="s">
        <v>2</v>
      </c>
      <c r="R57" s="25">
        <f t="shared" si="38"/>
        <v>15</v>
      </c>
      <c r="S57" s="25">
        <f t="shared" si="39"/>
        <v>5</v>
      </c>
      <c r="T57" s="25">
        <f t="shared" si="40"/>
        <v>0</v>
      </c>
      <c r="U57" s="25">
        <f t="shared" si="41"/>
        <v>20</v>
      </c>
      <c r="V57" s="18" t="str">
        <f t="shared" si="6"/>
        <v>Control Adecuado</v>
      </c>
      <c r="W57" s="18" t="str">
        <f t="shared" si="7"/>
        <v>Cambie el valor de la probabilidad</v>
      </c>
      <c r="X57" s="43" t="s">
        <v>183</v>
      </c>
      <c r="Y57" s="18"/>
      <c r="Z57" s="18"/>
      <c r="AA57" s="25">
        <f t="shared" si="12"/>
        <v>0</v>
      </c>
      <c r="AB57" s="25">
        <f t="shared" si="13"/>
        <v>0</v>
      </c>
      <c r="AC57" s="25">
        <f t="shared" si="14"/>
        <v>0</v>
      </c>
      <c r="AD57" s="58" t="e">
        <f>VLOOKUP(AB57,MapadeCalor!$B$2:$G$6,AA57+1,0)</f>
        <v>#N/A</v>
      </c>
      <c r="AE57" s="52"/>
      <c r="AF57" s="18"/>
    </row>
    <row r="58" spans="2:35" s="14" customFormat="1" ht="222" customHeight="1" x14ac:dyDescent="0.25">
      <c r="B58" s="32">
        <f t="shared" si="15"/>
        <v>51</v>
      </c>
      <c r="C58" s="22" t="s">
        <v>62</v>
      </c>
      <c r="D58" s="18" t="s">
        <v>111</v>
      </c>
      <c r="E58" s="18" t="s">
        <v>181</v>
      </c>
      <c r="F58" s="52" t="s">
        <v>418</v>
      </c>
      <c r="G58" s="51" t="s">
        <v>378</v>
      </c>
      <c r="H58" s="18" t="s">
        <v>18</v>
      </c>
      <c r="I58" s="18" t="s">
        <v>20</v>
      </c>
      <c r="J58" s="25">
        <f t="shared" si="36"/>
        <v>5</v>
      </c>
      <c r="K58" s="25">
        <f t="shared" si="37"/>
        <v>3</v>
      </c>
      <c r="L58" s="34">
        <f t="shared" si="11"/>
        <v>15</v>
      </c>
      <c r="M58" s="18" t="str">
        <f>VLOOKUP(K58,MapadeCalor!$B$2:$G$6,J58+1,0)</f>
        <v>MUY ALTO</v>
      </c>
      <c r="N58" s="50" t="s">
        <v>379</v>
      </c>
      <c r="O58" s="30" t="s">
        <v>122</v>
      </c>
      <c r="P58" s="30" t="s">
        <v>124</v>
      </c>
      <c r="Q58" s="30" t="s">
        <v>2</v>
      </c>
      <c r="R58" s="25">
        <f t="shared" si="38"/>
        <v>15</v>
      </c>
      <c r="S58" s="25">
        <f t="shared" si="39"/>
        <v>5</v>
      </c>
      <c r="T58" s="25">
        <f t="shared" si="40"/>
        <v>0</v>
      </c>
      <c r="U58" s="25">
        <f t="shared" si="41"/>
        <v>20</v>
      </c>
      <c r="V58" s="18" t="str">
        <f t="shared" si="6"/>
        <v>Control Adecuado</v>
      </c>
      <c r="W58" s="18" t="str">
        <f t="shared" si="7"/>
        <v>Cambie el valor de la probabilidad</v>
      </c>
      <c r="X58" s="27" t="s">
        <v>182</v>
      </c>
      <c r="Y58" s="18"/>
      <c r="Z58" s="18"/>
      <c r="AA58" s="25">
        <f t="shared" si="12"/>
        <v>0</v>
      </c>
      <c r="AB58" s="25">
        <f t="shared" si="13"/>
        <v>0</v>
      </c>
      <c r="AC58" s="25">
        <f t="shared" si="14"/>
        <v>0</v>
      </c>
      <c r="AD58" s="58" t="e">
        <f>VLOOKUP(AB58,MapadeCalor!$B$2:$G$6,AA58+1,0)</f>
        <v>#N/A</v>
      </c>
      <c r="AE58" s="52"/>
      <c r="AF58" s="18"/>
    </row>
    <row r="59" spans="2:35" s="14" customFormat="1" ht="270.75" customHeight="1" x14ac:dyDescent="0.25">
      <c r="B59" s="32">
        <f t="shared" si="15"/>
        <v>52</v>
      </c>
      <c r="C59" s="22" t="s">
        <v>62</v>
      </c>
      <c r="D59" s="18" t="s">
        <v>111</v>
      </c>
      <c r="E59" s="18" t="s">
        <v>380</v>
      </c>
      <c r="F59" s="52" t="s">
        <v>381</v>
      </c>
      <c r="G59" s="52" t="s">
        <v>382</v>
      </c>
      <c r="H59" s="18" t="s">
        <v>17</v>
      </c>
      <c r="I59" s="18" t="s">
        <v>20</v>
      </c>
      <c r="J59" s="25">
        <f t="shared" si="36"/>
        <v>4</v>
      </c>
      <c r="K59" s="25">
        <f t="shared" si="37"/>
        <v>3</v>
      </c>
      <c r="L59" s="34">
        <f t="shared" si="11"/>
        <v>12</v>
      </c>
      <c r="M59" s="18" t="str">
        <f>VLOOKUP(J59,MapadeCalor!$B$2:$G$6,K59+1,0)</f>
        <v>ALTO</v>
      </c>
      <c r="N59" s="50" t="s">
        <v>403</v>
      </c>
      <c r="O59" s="30" t="s">
        <v>122</v>
      </c>
      <c r="P59" s="30" t="s">
        <v>124</v>
      </c>
      <c r="Q59" s="30" t="s">
        <v>2</v>
      </c>
      <c r="R59" s="25">
        <f t="shared" si="38"/>
        <v>15</v>
      </c>
      <c r="S59" s="25">
        <f t="shared" si="39"/>
        <v>5</v>
      </c>
      <c r="T59" s="25">
        <f t="shared" si="40"/>
        <v>0</v>
      </c>
      <c r="U59" s="25">
        <f t="shared" si="41"/>
        <v>20</v>
      </c>
      <c r="V59" s="18" t="str">
        <f t="shared" si="6"/>
        <v>Control Adecuado</v>
      </c>
      <c r="W59" s="18" t="str">
        <f t="shared" si="7"/>
        <v>Cambie el valor de la probabilidad</v>
      </c>
      <c r="X59" s="27" t="s">
        <v>183</v>
      </c>
      <c r="Y59" s="18"/>
      <c r="Z59" s="18"/>
      <c r="AA59" s="25">
        <f t="shared" si="12"/>
        <v>0</v>
      </c>
      <c r="AB59" s="25">
        <f t="shared" si="13"/>
        <v>0</v>
      </c>
      <c r="AC59" s="25">
        <f t="shared" si="14"/>
        <v>0</v>
      </c>
      <c r="AD59" s="58" t="e">
        <f>VLOOKUP(AB59,MapadeCalor!$B$2:$G$6,AA59+1,0)</f>
        <v>#N/A</v>
      </c>
      <c r="AE59" s="47"/>
      <c r="AF59" s="104"/>
    </row>
    <row r="60" spans="2:35" s="14" customFormat="1" ht="144.75" customHeight="1" x14ac:dyDescent="0.25">
      <c r="B60" s="32">
        <f t="shared" si="15"/>
        <v>53</v>
      </c>
      <c r="C60" s="22" t="s">
        <v>62</v>
      </c>
      <c r="D60" s="18" t="s">
        <v>111</v>
      </c>
      <c r="E60" s="18" t="s">
        <v>224</v>
      </c>
      <c r="F60" s="51" t="s">
        <v>404</v>
      </c>
      <c r="G60" s="51" t="s">
        <v>280</v>
      </c>
      <c r="H60" s="18" t="s">
        <v>17</v>
      </c>
      <c r="I60" s="18" t="s">
        <v>20</v>
      </c>
      <c r="J60" s="25">
        <f t="shared" si="36"/>
        <v>4</v>
      </c>
      <c r="K60" s="25">
        <f t="shared" si="37"/>
        <v>3</v>
      </c>
      <c r="L60" s="34">
        <f t="shared" si="11"/>
        <v>12</v>
      </c>
      <c r="M60" s="18" t="str">
        <f>VLOOKUP(J60,MapadeCalor!$B$2:$G$6,K60+1,0)</f>
        <v>ALTO</v>
      </c>
      <c r="N60" s="38" t="s">
        <v>281</v>
      </c>
      <c r="O60" s="30" t="s">
        <v>122</v>
      </c>
      <c r="P60" s="30" t="s">
        <v>124</v>
      </c>
      <c r="Q60" s="30" t="s">
        <v>2</v>
      </c>
      <c r="R60" s="25">
        <f t="shared" si="38"/>
        <v>15</v>
      </c>
      <c r="S60" s="25">
        <f t="shared" si="39"/>
        <v>5</v>
      </c>
      <c r="T60" s="25">
        <f t="shared" si="40"/>
        <v>0</v>
      </c>
      <c r="U60" s="25">
        <f t="shared" si="41"/>
        <v>20</v>
      </c>
      <c r="V60" s="18" t="str">
        <f t="shared" si="6"/>
        <v>Control Adecuado</v>
      </c>
      <c r="W60" s="18" t="str">
        <f t="shared" si="7"/>
        <v>Cambie el valor de la probabilidad</v>
      </c>
      <c r="X60" s="27" t="s">
        <v>225</v>
      </c>
      <c r="Y60" s="18"/>
      <c r="Z60" s="18"/>
      <c r="AA60" s="25">
        <f t="shared" si="12"/>
        <v>0</v>
      </c>
      <c r="AB60" s="25">
        <f t="shared" si="13"/>
        <v>0</v>
      </c>
      <c r="AC60" s="25">
        <f t="shared" si="14"/>
        <v>0</v>
      </c>
      <c r="AD60" s="58" t="e">
        <f>VLOOKUP(AB60,MapadeCalor!$B$2:$G$6,AA60+1,0)</f>
        <v>#N/A</v>
      </c>
      <c r="AE60" s="52"/>
      <c r="AF60" s="18"/>
    </row>
    <row r="61" spans="2:35" s="14" customFormat="1" ht="123" customHeight="1" x14ac:dyDescent="0.25">
      <c r="B61" s="32">
        <f t="shared" si="15"/>
        <v>54</v>
      </c>
      <c r="C61" s="22" t="s">
        <v>62</v>
      </c>
      <c r="D61" s="18" t="s">
        <v>112</v>
      </c>
      <c r="E61" s="18" t="s">
        <v>226</v>
      </c>
      <c r="F61" s="52" t="s">
        <v>228</v>
      </c>
      <c r="G61" s="30" t="s">
        <v>230</v>
      </c>
      <c r="H61" s="18" t="s">
        <v>18</v>
      </c>
      <c r="I61" s="18" t="s">
        <v>20</v>
      </c>
      <c r="J61" s="25">
        <f t="shared" si="36"/>
        <v>5</v>
      </c>
      <c r="K61" s="25">
        <f t="shared" si="37"/>
        <v>3</v>
      </c>
      <c r="L61" s="34">
        <f t="shared" si="11"/>
        <v>15</v>
      </c>
      <c r="M61" s="18" t="str">
        <f>VLOOKUP(K61,MapadeCalor!$B$2:$G$6,J61+1,0)</f>
        <v>MUY ALTO</v>
      </c>
      <c r="N61" s="50" t="s">
        <v>405</v>
      </c>
      <c r="O61" s="30" t="s">
        <v>122</v>
      </c>
      <c r="P61" s="30" t="s">
        <v>124</v>
      </c>
      <c r="Q61" s="30" t="s">
        <v>3</v>
      </c>
      <c r="R61" s="25">
        <f t="shared" si="38"/>
        <v>15</v>
      </c>
      <c r="S61" s="25">
        <f t="shared" si="39"/>
        <v>5</v>
      </c>
      <c r="T61" s="25">
        <f t="shared" si="40"/>
        <v>0</v>
      </c>
      <c r="U61" s="25">
        <f t="shared" si="41"/>
        <v>20</v>
      </c>
      <c r="V61" s="18" t="str">
        <f t="shared" si="6"/>
        <v>Control Adecuado</v>
      </c>
      <c r="W61" s="18" t="str">
        <f t="shared" si="7"/>
        <v>Cambie el valor del impacto</v>
      </c>
      <c r="X61" s="27" t="s">
        <v>406</v>
      </c>
      <c r="Y61" s="18"/>
      <c r="Z61" s="18"/>
      <c r="AA61" s="25">
        <f t="shared" si="12"/>
        <v>0</v>
      </c>
      <c r="AB61" s="25">
        <f t="shared" si="13"/>
        <v>0</v>
      </c>
      <c r="AC61" s="25">
        <f t="shared" si="14"/>
        <v>0</v>
      </c>
      <c r="AD61" s="58" t="e">
        <f>VLOOKUP(AB61,MapadeCalor!$B$2:$G$6,AA61+1,0)</f>
        <v>#N/A</v>
      </c>
      <c r="AE61" s="52"/>
      <c r="AF61" s="18"/>
    </row>
    <row r="62" spans="2:35" s="14" customFormat="1" ht="114.75" x14ac:dyDescent="0.25">
      <c r="B62" s="32">
        <f t="shared" si="15"/>
        <v>55</v>
      </c>
      <c r="C62" s="22" t="s">
        <v>94</v>
      </c>
      <c r="D62" s="18" t="s">
        <v>112</v>
      </c>
      <c r="E62" s="18" t="s">
        <v>227</v>
      </c>
      <c r="F62" s="52" t="s">
        <v>229</v>
      </c>
      <c r="G62" s="30" t="s">
        <v>231</v>
      </c>
      <c r="H62" s="18" t="s">
        <v>17</v>
      </c>
      <c r="I62" s="18" t="s">
        <v>20</v>
      </c>
      <c r="J62" s="25">
        <f t="shared" si="36"/>
        <v>4</v>
      </c>
      <c r="K62" s="25">
        <f t="shared" si="37"/>
        <v>3</v>
      </c>
      <c r="L62" s="34">
        <f t="shared" si="11"/>
        <v>12</v>
      </c>
      <c r="M62" s="18" t="str">
        <f>VLOOKUP(J62,MapadeCalor!$B$2:$G$6,K62+1,0)</f>
        <v>ALTO</v>
      </c>
      <c r="N62" s="50" t="s">
        <v>407</v>
      </c>
      <c r="O62" s="30" t="s">
        <v>122</v>
      </c>
      <c r="P62" s="30" t="s">
        <v>124</v>
      </c>
      <c r="Q62" s="30" t="s">
        <v>3</v>
      </c>
      <c r="R62" s="25">
        <f t="shared" si="38"/>
        <v>15</v>
      </c>
      <c r="S62" s="25">
        <f t="shared" si="39"/>
        <v>5</v>
      </c>
      <c r="T62" s="25">
        <f t="shared" si="40"/>
        <v>0</v>
      </c>
      <c r="U62" s="25">
        <f t="shared" si="41"/>
        <v>20</v>
      </c>
      <c r="V62" s="18" t="str">
        <f t="shared" si="6"/>
        <v>Control Adecuado</v>
      </c>
      <c r="W62" s="18" t="str">
        <f t="shared" si="7"/>
        <v>Cambie el valor del impacto</v>
      </c>
      <c r="X62" s="27" t="s">
        <v>232</v>
      </c>
      <c r="Y62" s="18"/>
      <c r="Z62" s="18"/>
      <c r="AA62" s="25">
        <f t="shared" si="12"/>
        <v>0</v>
      </c>
      <c r="AB62" s="25">
        <f t="shared" si="13"/>
        <v>0</v>
      </c>
      <c r="AC62" s="25">
        <f t="shared" si="14"/>
        <v>0</v>
      </c>
      <c r="AD62" s="58" t="e">
        <f>VLOOKUP(AB62,MapadeCalor!$B$2:$G$6,AA62+1,0)</f>
        <v>#N/A</v>
      </c>
      <c r="AE62" s="52"/>
      <c r="AF62" s="18"/>
    </row>
    <row r="63" spans="2:35" s="14" customFormat="1" ht="120.75" customHeight="1" x14ac:dyDescent="0.25">
      <c r="B63" s="32">
        <f t="shared" si="15"/>
        <v>56</v>
      </c>
      <c r="C63" s="22" t="s">
        <v>62</v>
      </c>
      <c r="D63" s="18" t="s">
        <v>112</v>
      </c>
      <c r="E63" s="18" t="s">
        <v>239</v>
      </c>
      <c r="F63" s="52" t="s">
        <v>408</v>
      </c>
      <c r="G63" s="30" t="s">
        <v>230</v>
      </c>
      <c r="H63" s="18" t="s">
        <v>141</v>
      </c>
      <c r="I63" s="18" t="s">
        <v>11</v>
      </c>
      <c r="J63" s="25">
        <f t="shared" si="36"/>
        <v>2</v>
      </c>
      <c r="K63" s="25">
        <f t="shared" si="37"/>
        <v>1</v>
      </c>
      <c r="L63" s="34">
        <f t="shared" si="11"/>
        <v>2</v>
      </c>
      <c r="M63" s="18" t="str">
        <f>VLOOKUP(K63,MapadeCalor!$B$2:$G$6,J63+1,0)</f>
        <v>BAJO</v>
      </c>
      <c r="N63" s="50" t="s">
        <v>236</v>
      </c>
      <c r="O63" s="30" t="s">
        <v>122</v>
      </c>
      <c r="P63" s="30" t="s">
        <v>124</v>
      </c>
      <c r="Q63" s="30" t="s">
        <v>3</v>
      </c>
      <c r="R63" s="25">
        <f t="shared" si="38"/>
        <v>15</v>
      </c>
      <c r="S63" s="25">
        <f t="shared" si="39"/>
        <v>5</v>
      </c>
      <c r="T63" s="25">
        <f t="shared" si="40"/>
        <v>0</v>
      </c>
      <c r="U63" s="25">
        <f t="shared" si="41"/>
        <v>20</v>
      </c>
      <c r="V63" s="18" t="str">
        <f t="shared" si="6"/>
        <v>Control Adecuado</v>
      </c>
      <c r="W63" s="18" t="str">
        <f t="shared" si="7"/>
        <v>Cambie el valor del impacto</v>
      </c>
      <c r="X63" s="27" t="s">
        <v>237</v>
      </c>
      <c r="Y63" s="18"/>
      <c r="Z63" s="18"/>
      <c r="AA63" s="25">
        <f t="shared" si="12"/>
        <v>0</v>
      </c>
      <c r="AB63" s="25">
        <f t="shared" si="13"/>
        <v>0</v>
      </c>
      <c r="AC63" s="25">
        <f t="shared" si="14"/>
        <v>0</v>
      </c>
      <c r="AD63" s="58" t="e">
        <f>VLOOKUP(AB63,MapadeCalor!$B$2:$G$6,AA63+1,0)</f>
        <v>#N/A</v>
      </c>
      <c r="AE63" s="52"/>
      <c r="AF63" s="18"/>
    </row>
    <row r="64" spans="2:35" s="14" customFormat="1" ht="129.75" customHeight="1" x14ac:dyDescent="0.25">
      <c r="B64" s="32">
        <f t="shared" si="15"/>
        <v>57</v>
      </c>
      <c r="C64" s="22" t="s">
        <v>94</v>
      </c>
      <c r="D64" s="18" t="s">
        <v>112</v>
      </c>
      <c r="E64" s="18" t="s">
        <v>233</v>
      </c>
      <c r="F64" s="52" t="s">
        <v>234</v>
      </c>
      <c r="G64" s="30" t="s">
        <v>235</v>
      </c>
      <c r="H64" s="18" t="s">
        <v>17</v>
      </c>
      <c r="I64" s="18" t="s">
        <v>14</v>
      </c>
      <c r="J64" s="25">
        <f t="shared" si="36"/>
        <v>4</v>
      </c>
      <c r="K64" s="25">
        <f t="shared" si="37"/>
        <v>5</v>
      </c>
      <c r="L64" s="34">
        <f t="shared" si="11"/>
        <v>20</v>
      </c>
      <c r="M64" s="18" t="str">
        <f>VLOOKUP(K64,MapadeCalor!$B$2:$G$6,J64+1,0)</f>
        <v>MUY ALTO</v>
      </c>
      <c r="N64" s="50" t="s">
        <v>409</v>
      </c>
      <c r="O64" s="30" t="s">
        <v>122</v>
      </c>
      <c r="P64" s="30" t="s">
        <v>124</v>
      </c>
      <c r="Q64" s="30" t="s">
        <v>3</v>
      </c>
      <c r="R64" s="25">
        <f t="shared" si="38"/>
        <v>15</v>
      </c>
      <c r="S64" s="25">
        <f t="shared" si="39"/>
        <v>5</v>
      </c>
      <c r="T64" s="25">
        <f t="shared" si="40"/>
        <v>0</v>
      </c>
      <c r="U64" s="25">
        <f t="shared" si="41"/>
        <v>20</v>
      </c>
      <c r="V64" s="18" t="str">
        <f t="shared" si="6"/>
        <v>Control Adecuado</v>
      </c>
      <c r="W64" s="18" t="str">
        <f t="shared" si="7"/>
        <v>Cambie el valor del impacto</v>
      </c>
      <c r="X64" s="27" t="s">
        <v>238</v>
      </c>
      <c r="Y64" s="18"/>
      <c r="Z64" s="18"/>
      <c r="AA64" s="25">
        <f t="shared" si="12"/>
        <v>0</v>
      </c>
      <c r="AB64" s="25">
        <f t="shared" si="13"/>
        <v>0</v>
      </c>
      <c r="AC64" s="25">
        <f t="shared" si="14"/>
        <v>0</v>
      </c>
      <c r="AD64" s="58" t="e">
        <f>VLOOKUP(AB64,MapadeCalor!$B$2:$G$6,AA64+1,0)</f>
        <v>#N/A</v>
      </c>
      <c r="AE64" s="52"/>
      <c r="AF64" s="18"/>
      <c r="AI64" s="48"/>
    </row>
    <row r="65" spans="2:32" s="14" customFormat="1" ht="147" customHeight="1" x14ac:dyDescent="0.25">
      <c r="B65" s="32">
        <f t="shared" si="15"/>
        <v>58</v>
      </c>
      <c r="C65" s="22" t="s">
        <v>93</v>
      </c>
      <c r="D65" s="18" t="s">
        <v>242</v>
      </c>
      <c r="E65" s="18" t="s">
        <v>252</v>
      </c>
      <c r="F65" s="52" t="s">
        <v>253</v>
      </c>
      <c r="G65" s="30" t="s">
        <v>244</v>
      </c>
      <c r="H65" s="18" t="s">
        <v>17</v>
      </c>
      <c r="I65" s="18" t="s">
        <v>20</v>
      </c>
      <c r="J65" s="25">
        <f t="shared" si="36"/>
        <v>4</v>
      </c>
      <c r="K65" s="25">
        <f t="shared" si="37"/>
        <v>3</v>
      </c>
      <c r="L65" s="34">
        <f t="shared" si="11"/>
        <v>12</v>
      </c>
      <c r="M65" s="18" t="str">
        <f>VLOOKUP(J65,MapadeCalor!$B$2:$G$6,K65+1,0)</f>
        <v>ALTO</v>
      </c>
      <c r="N65" s="50" t="s">
        <v>254</v>
      </c>
      <c r="O65" s="30" t="s">
        <v>122</v>
      </c>
      <c r="P65" s="30" t="s">
        <v>124</v>
      </c>
      <c r="Q65" s="30" t="s">
        <v>2</v>
      </c>
      <c r="R65" s="25">
        <f t="shared" si="38"/>
        <v>15</v>
      </c>
      <c r="S65" s="25">
        <f t="shared" si="39"/>
        <v>5</v>
      </c>
      <c r="T65" s="25">
        <f t="shared" si="40"/>
        <v>0</v>
      </c>
      <c r="U65" s="25">
        <f t="shared" si="41"/>
        <v>20</v>
      </c>
      <c r="V65" s="18" t="str">
        <f t="shared" si="6"/>
        <v>Control Adecuado</v>
      </c>
      <c r="W65" s="18" t="str">
        <f t="shared" si="7"/>
        <v>Cambie el valor de la probabilidad</v>
      </c>
      <c r="X65" s="27" t="s">
        <v>248</v>
      </c>
      <c r="Y65" s="18"/>
      <c r="Z65" s="18"/>
      <c r="AA65" s="25">
        <f t="shared" si="12"/>
        <v>0</v>
      </c>
      <c r="AB65" s="25">
        <f t="shared" si="13"/>
        <v>0</v>
      </c>
      <c r="AC65" s="25">
        <f t="shared" si="14"/>
        <v>0</v>
      </c>
      <c r="AD65" s="58" t="e">
        <f>VLOOKUP(AB65,MapadeCalor!$B$2:$G$6,AA65+1,0)</f>
        <v>#N/A</v>
      </c>
      <c r="AE65" s="52"/>
      <c r="AF65" s="18"/>
    </row>
    <row r="66" spans="2:32" s="14" customFormat="1" ht="216" customHeight="1" x14ac:dyDescent="0.25">
      <c r="B66" s="32">
        <f t="shared" si="15"/>
        <v>59</v>
      </c>
      <c r="C66" s="22" t="s">
        <v>62</v>
      </c>
      <c r="D66" s="18" t="s">
        <v>242</v>
      </c>
      <c r="E66" s="18" t="s">
        <v>240</v>
      </c>
      <c r="F66" s="52" t="s">
        <v>255</v>
      </c>
      <c r="G66" s="30" t="s">
        <v>245</v>
      </c>
      <c r="H66" s="18" t="s">
        <v>17</v>
      </c>
      <c r="I66" s="18" t="s">
        <v>13</v>
      </c>
      <c r="J66" s="25">
        <f t="shared" si="36"/>
        <v>4</v>
      </c>
      <c r="K66" s="25">
        <f t="shared" si="37"/>
        <v>4</v>
      </c>
      <c r="L66" s="34">
        <f t="shared" si="11"/>
        <v>16</v>
      </c>
      <c r="M66" s="18" t="str">
        <f>VLOOKUP(K66,MapadeCalor!$B$2:$G$6,J66+1,0)</f>
        <v>MUY ALTO</v>
      </c>
      <c r="N66" s="50" t="s">
        <v>256</v>
      </c>
      <c r="O66" s="30" t="s">
        <v>122</v>
      </c>
      <c r="P66" s="30" t="s">
        <v>124</v>
      </c>
      <c r="Q66" s="30" t="s">
        <v>135</v>
      </c>
      <c r="R66" s="25">
        <f t="shared" si="38"/>
        <v>15</v>
      </c>
      <c r="S66" s="25">
        <f t="shared" si="39"/>
        <v>5</v>
      </c>
      <c r="T66" s="25">
        <f t="shared" si="40"/>
        <v>10</v>
      </c>
      <c r="U66" s="25">
        <f t="shared" si="41"/>
        <v>30</v>
      </c>
      <c r="V66" s="18" t="str">
        <f t="shared" si="6"/>
        <v>Control Fuerte</v>
      </c>
      <c r="W66" s="18" t="str">
        <f t="shared" si="7"/>
        <v>Cambie probabilidad e impacto</v>
      </c>
      <c r="X66" s="27" t="s">
        <v>257</v>
      </c>
      <c r="Y66" s="18"/>
      <c r="Z66" s="18"/>
      <c r="AA66" s="25">
        <f t="shared" si="12"/>
        <v>0</v>
      </c>
      <c r="AB66" s="25">
        <f t="shared" si="13"/>
        <v>0</v>
      </c>
      <c r="AC66" s="25">
        <f t="shared" si="14"/>
        <v>0</v>
      </c>
      <c r="AD66" s="58" t="e">
        <f>VLOOKUP(AB66,MapadeCalor!$B$2:$G$6,AA66+1,0)</f>
        <v>#N/A</v>
      </c>
      <c r="AE66" s="52"/>
      <c r="AF66" s="18"/>
    </row>
    <row r="67" spans="2:32" s="14" customFormat="1" ht="210" customHeight="1" x14ac:dyDescent="0.25">
      <c r="B67" s="32">
        <f t="shared" si="15"/>
        <v>60</v>
      </c>
      <c r="C67" s="22" t="s">
        <v>62</v>
      </c>
      <c r="D67" s="18" t="s">
        <v>242</v>
      </c>
      <c r="E67" s="18" t="s">
        <v>241</v>
      </c>
      <c r="F67" s="52" t="s">
        <v>243</v>
      </c>
      <c r="G67" s="30" t="s">
        <v>246</v>
      </c>
      <c r="H67" s="18" t="s">
        <v>17</v>
      </c>
      <c r="I67" s="18" t="s">
        <v>12</v>
      </c>
      <c r="J67" s="25">
        <f t="shared" si="36"/>
        <v>4</v>
      </c>
      <c r="K67" s="25">
        <f t="shared" si="37"/>
        <v>2</v>
      </c>
      <c r="L67" s="34">
        <f t="shared" si="11"/>
        <v>8</v>
      </c>
      <c r="M67" s="18" t="str">
        <f>VLOOKUP(K67,MapadeCalor!$B$2:$G$6,J67+1,0)</f>
        <v>ALTO</v>
      </c>
      <c r="N67" s="50" t="s">
        <v>247</v>
      </c>
      <c r="O67" s="30" t="s">
        <v>123</v>
      </c>
      <c r="P67" s="30" t="s">
        <v>124</v>
      </c>
      <c r="Q67" s="30" t="s">
        <v>2</v>
      </c>
      <c r="R67" s="25">
        <f t="shared" si="38"/>
        <v>20</v>
      </c>
      <c r="S67" s="25">
        <f t="shared" si="39"/>
        <v>5</v>
      </c>
      <c r="T67" s="25">
        <f t="shared" si="40"/>
        <v>0</v>
      </c>
      <c r="U67" s="25">
        <f t="shared" si="41"/>
        <v>25</v>
      </c>
      <c r="V67" s="18" t="str">
        <f t="shared" si="6"/>
        <v>Control Adecuado</v>
      </c>
      <c r="W67" s="18" t="str">
        <f t="shared" si="7"/>
        <v>Cambie el valor de la probabilidad</v>
      </c>
      <c r="X67" s="27" t="s">
        <v>249</v>
      </c>
      <c r="Y67" s="18"/>
      <c r="Z67" s="18"/>
      <c r="AA67" s="25">
        <f t="shared" si="12"/>
        <v>0</v>
      </c>
      <c r="AB67" s="25">
        <f t="shared" si="13"/>
        <v>0</v>
      </c>
      <c r="AC67" s="25">
        <f t="shared" si="14"/>
        <v>0</v>
      </c>
      <c r="AD67" s="58" t="e">
        <f>VLOOKUP(AB67,MapadeCalor!$B$2:$G$6,AA67+1,0)</f>
        <v>#N/A</v>
      </c>
      <c r="AE67" s="52"/>
      <c r="AF67" s="18"/>
    </row>
    <row r="68" spans="2:32" s="14" customFormat="1" ht="174.75" customHeight="1" x14ac:dyDescent="0.25">
      <c r="B68" s="32">
        <f t="shared" si="15"/>
        <v>61</v>
      </c>
      <c r="C68" s="22" t="s">
        <v>93</v>
      </c>
      <c r="D68" s="18" t="s">
        <v>106</v>
      </c>
      <c r="E68" s="30" t="s">
        <v>250</v>
      </c>
      <c r="F68" s="52" t="s">
        <v>410</v>
      </c>
      <c r="G68" s="47" t="s">
        <v>411</v>
      </c>
      <c r="H68" s="18" t="s">
        <v>15</v>
      </c>
      <c r="I68" s="18" t="s">
        <v>20</v>
      </c>
      <c r="J68" s="25">
        <f t="shared" si="36"/>
        <v>1</v>
      </c>
      <c r="K68" s="25">
        <f t="shared" si="37"/>
        <v>3</v>
      </c>
      <c r="L68" s="34">
        <f t="shared" si="11"/>
        <v>3</v>
      </c>
      <c r="M68" s="18" t="str">
        <f>VLOOKUP(K68,MapadeCalor!$B$2:$G$6,J68+1,0)</f>
        <v>BAJO</v>
      </c>
      <c r="N68" s="52" t="s">
        <v>251</v>
      </c>
      <c r="O68" s="30" t="s">
        <v>122</v>
      </c>
      <c r="P68" s="30" t="s">
        <v>124</v>
      </c>
      <c r="Q68" s="30" t="s">
        <v>135</v>
      </c>
      <c r="R68" s="25">
        <f t="shared" si="38"/>
        <v>15</v>
      </c>
      <c r="S68" s="25">
        <f t="shared" si="39"/>
        <v>5</v>
      </c>
      <c r="T68" s="25">
        <f t="shared" si="40"/>
        <v>10</v>
      </c>
      <c r="U68" s="25">
        <f t="shared" si="41"/>
        <v>30</v>
      </c>
      <c r="V68" s="18" t="str">
        <f t="shared" si="6"/>
        <v>Control Fuerte</v>
      </c>
      <c r="W68" s="18" t="str">
        <f t="shared" si="7"/>
        <v>Cambie probabilidad e impacto</v>
      </c>
      <c r="X68" s="27" t="s">
        <v>412</v>
      </c>
      <c r="Y68" s="18"/>
      <c r="Z68" s="18"/>
      <c r="AA68" s="25">
        <f t="shared" si="12"/>
        <v>0</v>
      </c>
      <c r="AB68" s="25">
        <f t="shared" si="13"/>
        <v>0</v>
      </c>
      <c r="AC68" s="25">
        <f t="shared" si="14"/>
        <v>0</v>
      </c>
      <c r="AD68" s="58" t="e">
        <f>VLOOKUP(AB68,MapadeCalor!$B$2:$G$6,AA68+1,0)</f>
        <v>#N/A</v>
      </c>
      <c r="AE68" s="52"/>
      <c r="AF68" s="18"/>
    </row>
    <row r="69" spans="2:32" s="14" customFormat="1" ht="207" customHeight="1" x14ac:dyDescent="0.25">
      <c r="B69" s="32">
        <f t="shared" si="15"/>
        <v>62</v>
      </c>
      <c r="C69" s="22" t="s">
        <v>62</v>
      </c>
      <c r="D69" s="18" t="s">
        <v>106</v>
      </c>
      <c r="E69" s="30" t="s">
        <v>416</v>
      </c>
      <c r="F69" s="52" t="s">
        <v>258</v>
      </c>
      <c r="G69" s="30" t="s">
        <v>259</v>
      </c>
      <c r="H69" s="18" t="s">
        <v>17</v>
      </c>
      <c r="I69" s="18" t="s">
        <v>13</v>
      </c>
      <c r="J69" s="25">
        <f t="shared" si="36"/>
        <v>4</v>
      </c>
      <c r="K69" s="25">
        <f t="shared" si="37"/>
        <v>4</v>
      </c>
      <c r="L69" s="34">
        <f t="shared" si="11"/>
        <v>16</v>
      </c>
      <c r="M69" s="18" t="str">
        <f>VLOOKUP(K69,MapadeCalor!$B$2:$G$6,J69+1,0)</f>
        <v>MUY ALTO</v>
      </c>
      <c r="N69" s="50" t="s">
        <v>260</v>
      </c>
      <c r="O69" s="30" t="s">
        <v>122</v>
      </c>
      <c r="P69" s="30" t="s">
        <v>124</v>
      </c>
      <c r="Q69" s="30" t="s">
        <v>2</v>
      </c>
      <c r="R69" s="25">
        <f t="shared" si="38"/>
        <v>15</v>
      </c>
      <c r="S69" s="25">
        <f t="shared" si="39"/>
        <v>5</v>
      </c>
      <c r="T69" s="25">
        <f t="shared" si="40"/>
        <v>0</v>
      </c>
      <c r="U69" s="25">
        <f t="shared" si="41"/>
        <v>20</v>
      </c>
      <c r="V69" s="18" t="str">
        <f t="shared" si="6"/>
        <v>Control Adecuado</v>
      </c>
      <c r="W69" s="18" t="str">
        <f t="shared" si="7"/>
        <v>Cambie el valor de la probabilidad</v>
      </c>
      <c r="X69" s="27" t="s">
        <v>260</v>
      </c>
      <c r="Y69" s="18"/>
      <c r="Z69" s="18"/>
      <c r="AA69" s="25">
        <f t="shared" si="12"/>
        <v>0</v>
      </c>
      <c r="AB69" s="25">
        <f t="shared" si="13"/>
        <v>0</v>
      </c>
      <c r="AC69" s="25">
        <f t="shared" si="14"/>
        <v>0</v>
      </c>
      <c r="AD69" s="58" t="e">
        <f>VLOOKUP(AB69,MapadeCalor!$B$2:$G$6,AA69+1,0)</f>
        <v>#N/A</v>
      </c>
      <c r="AE69" s="52"/>
      <c r="AF69" s="18"/>
    </row>
    <row r="70" spans="2:32" s="14" customFormat="1" ht="178.5" customHeight="1" x14ac:dyDescent="0.25">
      <c r="B70" s="32">
        <f t="shared" si="15"/>
        <v>63</v>
      </c>
      <c r="C70" s="22" t="s">
        <v>94</v>
      </c>
      <c r="D70" s="18" t="s">
        <v>106</v>
      </c>
      <c r="E70" s="30" t="s">
        <v>261</v>
      </c>
      <c r="F70" s="52" t="s">
        <v>262</v>
      </c>
      <c r="G70" s="30" t="s">
        <v>263</v>
      </c>
      <c r="H70" s="18" t="s">
        <v>15</v>
      </c>
      <c r="I70" s="18" t="s">
        <v>20</v>
      </c>
      <c r="J70" s="25">
        <f t="shared" si="36"/>
        <v>1</v>
      </c>
      <c r="K70" s="25">
        <f t="shared" si="37"/>
        <v>3</v>
      </c>
      <c r="L70" s="34">
        <f t="shared" si="11"/>
        <v>3</v>
      </c>
      <c r="M70" s="18" t="str">
        <f>VLOOKUP(K70,MapadeCalor!$B$2:$G$6,J70+1,0)</f>
        <v>BAJO</v>
      </c>
      <c r="N70" s="50" t="s">
        <v>264</v>
      </c>
      <c r="O70" s="30" t="s">
        <v>122</v>
      </c>
      <c r="P70" s="30" t="s">
        <v>124</v>
      </c>
      <c r="Q70" s="30" t="s">
        <v>135</v>
      </c>
      <c r="R70" s="25">
        <f t="shared" si="38"/>
        <v>15</v>
      </c>
      <c r="S70" s="25">
        <f t="shared" si="39"/>
        <v>5</v>
      </c>
      <c r="T70" s="25">
        <f t="shared" si="40"/>
        <v>10</v>
      </c>
      <c r="U70" s="25">
        <f t="shared" si="41"/>
        <v>30</v>
      </c>
      <c r="V70" s="18" t="str">
        <f t="shared" si="6"/>
        <v>Control Fuerte</v>
      </c>
      <c r="W70" s="18" t="str">
        <f t="shared" si="7"/>
        <v>Cambie probabilidad e impacto</v>
      </c>
      <c r="X70" s="27" t="s">
        <v>265</v>
      </c>
      <c r="Y70" s="18"/>
      <c r="Z70" s="18"/>
      <c r="AA70" s="25">
        <f t="shared" si="12"/>
        <v>0</v>
      </c>
      <c r="AB70" s="25">
        <f t="shared" si="13"/>
        <v>0</v>
      </c>
      <c r="AC70" s="25">
        <f t="shared" si="14"/>
        <v>0</v>
      </c>
      <c r="AD70" s="58" t="e">
        <f>VLOOKUP(AB70,MapadeCalor!$B$2:$G$6,AA70+1,0)</f>
        <v>#N/A</v>
      </c>
      <c r="AE70" s="52"/>
      <c r="AF70" s="18"/>
    </row>
    <row r="71" spans="2:32" s="14" customFormat="1" ht="160.5" customHeight="1" x14ac:dyDescent="0.25">
      <c r="B71" s="32">
        <f t="shared" si="15"/>
        <v>64</v>
      </c>
      <c r="C71" s="22" t="s">
        <v>62</v>
      </c>
      <c r="D71" s="18" t="s">
        <v>112</v>
      </c>
      <c r="E71" s="52" t="s">
        <v>282</v>
      </c>
      <c r="F71" s="52" t="s">
        <v>283</v>
      </c>
      <c r="G71" s="52" t="s">
        <v>413</v>
      </c>
      <c r="H71" s="18" t="s">
        <v>16</v>
      </c>
      <c r="I71" s="18" t="s">
        <v>12</v>
      </c>
      <c r="J71" s="25">
        <f t="shared" si="36"/>
        <v>3</v>
      </c>
      <c r="K71" s="25">
        <f t="shared" si="37"/>
        <v>2</v>
      </c>
      <c r="L71" s="34">
        <f t="shared" si="11"/>
        <v>6</v>
      </c>
      <c r="M71" s="18" t="str">
        <f>VLOOKUP(K71,MapadeCalor!$B$2:$G$6,J71+1,0)</f>
        <v>MEDIO</v>
      </c>
      <c r="N71" s="43" t="s">
        <v>287</v>
      </c>
      <c r="O71" s="30" t="s">
        <v>122</v>
      </c>
      <c r="P71" s="30" t="s">
        <v>124</v>
      </c>
      <c r="Q71" s="30" t="s">
        <v>2</v>
      </c>
      <c r="R71" s="25">
        <f t="shared" si="38"/>
        <v>15</v>
      </c>
      <c r="S71" s="25">
        <f t="shared" si="39"/>
        <v>5</v>
      </c>
      <c r="T71" s="25">
        <f t="shared" si="40"/>
        <v>0</v>
      </c>
      <c r="U71" s="25">
        <f t="shared" si="41"/>
        <v>20</v>
      </c>
      <c r="V71" s="18" t="str">
        <f t="shared" si="6"/>
        <v>Control Adecuado</v>
      </c>
      <c r="W71" s="18" t="str">
        <f t="shared" si="7"/>
        <v>Cambie el valor de la probabilidad</v>
      </c>
      <c r="X71" s="19" t="s">
        <v>289</v>
      </c>
      <c r="Y71" s="18"/>
      <c r="Z71" s="18"/>
      <c r="AA71" s="25">
        <f t="shared" si="12"/>
        <v>0</v>
      </c>
      <c r="AB71" s="25">
        <f t="shared" si="13"/>
        <v>0</v>
      </c>
      <c r="AC71" s="25">
        <f t="shared" si="14"/>
        <v>0</v>
      </c>
      <c r="AD71" s="58" t="e">
        <f>VLOOKUP(AB71,MapadeCalor!$B$2:$G$6,AA71+1,0)</f>
        <v>#N/A</v>
      </c>
      <c r="AE71" s="52"/>
      <c r="AF71" s="18"/>
    </row>
    <row r="72" spans="2:32" s="14" customFormat="1" ht="116.25" customHeight="1" x14ac:dyDescent="0.25">
      <c r="B72" s="32">
        <f t="shared" si="15"/>
        <v>65</v>
      </c>
      <c r="C72" s="22" t="s">
        <v>94</v>
      </c>
      <c r="D72" s="18" t="s">
        <v>112</v>
      </c>
      <c r="E72" s="52" t="s">
        <v>284</v>
      </c>
      <c r="F72" s="52" t="s">
        <v>285</v>
      </c>
      <c r="G72" s="52" t="s">
        <v>286</v>
      </c>
      <c r="H72" s="18" t="s">
        <v>17</v>
      </c>
      <c r="I72" s="18" t="s">
        <v>20</v>
      </c>
      <c r="J72" s="25">
        <f t="shared" si="36"/>
        <v>4</v>
      </c>
      <c r="K72" s="25">
        <f t="shared" si="37"/>
        <v>3</v>
      </c>
      <c r="L72" s="34">
        <f t="shared" si="11"/>
        <v>12</v>
      </c>
      <c r="M72" s="18" t="str">
        <f>VLOOKUP(J72,MapadeCalor!$B$2:$G$6,K72+1,0)</f>
        <v>ALTO</v>
      </c>
      <c r="N72" s="43" t="s">
        <v>288</v>
      </c>
      <c r="O72" s="30" t="s">
        <v>122</v>
      </c>
      <c r="P72" s="30" t="s">
        <v>124</v>
      </c>
      <c r="Q72" s="30" t="s">
        <v>3</v>
      </c>
      <c r="R72" s="25">
        <f t="shared" si="38"/>
        <v>15</v>
      </c>
      <c r="S72" s="25">
        <f t="shared" si="39"/>
        <v>5</v>
      </c>
      <c r="T72" s="25">
        <f t="shared" si="40"/>
        <v>0</v>
      </c>
      <c r="U72" s="25">
        <f t="shared" si="41"/>
        <v>20</v>
      </c>
      <c r="V72" s="18" t="str">
        <f t="shared" si="6"/>
        <v>Control Adecuado</v>
      </c>
      <c r="W72" s="18" t="str">
        <f t="shared" si="7"/>
        <v>Cambie el valor del impacto</v>
      </c>
      <c r="X72" s="49" t="s">
        <v>414</v>
      </c>
      <c r="Y72" s="18"/>
      <c r="Z72" s="18"/>
      <c r="AA72" s="25">
        <f t="shared" si="12"/>
        <v>0</v>
      </c>
      <c r="AB72" s="25">
        <f t="shared" si="13"/>
        <v>0</v>
      </c>
      <c r="AC72" s="25">
        <f t="shared" si="14"/>
        <v>0</v>
      </c>
      <c r="AD72" s="58" t="e">
        <f>VLOOKUP(AB72,MapadeCalor!$B$2:$G$6,AA72+1,0)</f>
        <v>#N/A</v>
      </c>
      <c r="AE72" s="52"/>
      <c r="AF72" s="18"/>
    </row>
    <row r="73" spans="2:32" s="14" customFormat="1" ht="178.5" x14ac:dyDescent="0.25">
      <c r="B73" s="32">
        <f t="shared" si="15"/>
        <v>66</v>
      </c>
      <c r="C73" s="22" t="s">
        <v>290</v>
      </c>
      <c r="D73" s="18" t="s">
        <v>108</v>
      </c>
      <c r="E73" s="53" t="s">
        <v>291</v>
      </c>
      <c r="F73" s="52" t="s">
        <v>292</v>
      </c>
      <c r="G73" s="18" t="s">
        <v>293</v>
      </c>
      <c r="H73" s="18" t="s">
        <v>17</v>
      </c>
      <c r="I73" s="18" t="s">
        <v>20</v>
      </c>
      <c r="J73" s="25">
        <f t="shared" si="36"/>
        <v>4</v>
      </c>
      <c r="K73" s="25">
        <f t="shared" si="37"/>
        <v>3</v>
      </c>
      <c r="L73" s="34">
        <f t="shared" si="11"/>
        <v>12</v>
      </c>
      <c r="M73" s="18" t="str">
        <f>VLOOKUP(J73,MapadeCalor!$B$2:$G$6,K73+1,0)</f>
        <v>ALTO</v>
      </c>
      <c r="N73" s="50" t="s">
        <v>294</v>
      </c>
      <c r="O73" s="18" t="s">
        <v>121</v>
      </c>
      <c r="P73" s="18" t="s">
        <v>124</v>
      </c>
      <c r="Q73" s="18" t="s">
        <v>2</v>
      </c>
      <c r="R73" s="25">
        <f t="shared" si="38"/>
        <v>5</v>
      </c>
      <c r="S73" s="25">
        <f t="shared" si="39"/>
        <v>5</v>
      </c>
      <c r="T73" s="25">
        <f t="shared" si="40"/>
        <v>0</v>
      </c>
      <c r="U73" s="25">
        <f t="shared" si="41"/>
        <v>10</v>
      </c>
      <c r="V73" s="18" t="str">
        <f>IF(U73=0,"Sin control",(IF(U73&lt;19,"Control Débil",(IF(((U73&gt;=20)*AND(U73&lt;29)),"Control Adecuado",IF(U73&gt;=30,"Control Fuerte","Error"))))))</f>
        <v>Control Débil</v>
      </c>
      <c r="W73" s="18" t="str">
        <f t="shared" si="7"/>
        <v>Cambie el valor de la probabilidad</v>
      </c>
      <c r="X73" s="49" t="s">
        <v>295</v>
      </c>
      <c r="Y73" s="18"/>
      <c r="Z73" s="18"/>
      <c r="AA73" s="25">
        <f t="shared" ref="AA73:AA87" si="42">IF(Y73="Raro",1,(IF(Y73="Poco Probable",2,(IF(Y73="Posible",3,(IF(Y73="Probable",4,(IF(Y73="Casi Seguro",5,0)))))))))</f>
        <v>0</v>
      </c>
      <c r="AB73" s="25">
        <f t="shared" ref="AB73:AB87" si="43">IF(Z73="Insignificante",1,(IF(Z73="Menor",2,(IF(Z73="Moderado",3,(IF(Z73="Mayor",4,(IF(Z73="Catastrófico",5,0)))))))))</f>
        <v>0</v>
      </c>
      <c r="AC73" s="25">
        <f t="shared" ref="AC73:AC87" si="44">AA73*AB73</f>
        <v>0</v>
      </c>
      <c r="AD73" s="58" t="e">
        <f>VLOOKUP(AB73,MapadeCalor!$B$2:$G$6,AA73+1,0)</f>
        <v>#N/A</v>
      </c>
      <c r="AE73" s="61"/>
      <c r="AF73" s="60"/>
    </row>
    <row r="74" spans="2:32" s="14" customFormat="1" ht="163.5" customHeight="1" x14ac:dyDescent="0.25">
      <c r="B74" s="32">
        <f t="shared" ref="B74:B85" si="45">+B73+1</f>
        <v>67</v>
      </c>
      <c r="C74" s="22" t="s">
        <v>290</v>
      </c>
      <c r="D74" s="18" t="s">
        <v>108</v>
      </c>
      <c r="E74" s="54" t="s">
        <v>296</v>
      </c>
      <c r="F74" s="52" t="s">
        <v>297</v>
      </c>
      <c r="G74" s="18" t="s">
        <v>298</v>
      </c>
      <c r="H74" s="18" t="s">
        <v>17</v>
      </c>
      <c r="I74" s="18" t="s">
        <v>13</v>
      </c>
      <c r="J74" s="25">
        <f t="shared" si="36"/>
        <v>4</v>
      </c>
      <c r="K74" s="25">
        <f t="shared" si="37"/>
        <v>4</v>
      </c>
      <c r="L74" s="34">
        <f t="shared" si="11"/>
        <v>16</v>
      </c>
      <c r="M74" s="18" t="str">
        <f>VLOOKUP(K74,MapadeCalor!$B$2:$G$6,J74+1,0)</f>
        <v>MUY ALTO</v>
      </c>
      <c r="N74" s="50" t="s">
        <v>299</v>
      </c>
      <c r="O74" s="18" t="s">
        <v>121</v>
      </c>
      <c r="P74" s="18" t="s">
        <v>124</v>
      </c>
      <c r="Q74" s="18" t="s">
        <v>3</v>
      </c>
      <c r="R74" s="25">
        <f t="shared" si="38"/>
        <v>5</v>
      </c>
      <c r="S74" s="25">
        <f t="shared" si="39"/>
        <v>5</v>
      </c>
      <c r="T74" s="25">
        <f t="shared" si="40"/>
        <v>0</v>
      </c>
      <c r="U74" s="25">
        <f t="shared" si="41"/>
        <v>10</v>
      </c>
      <c r="V74" s="18" t="str">
        <f t="shared" ref="V74:V76" si="46">IF(U74=0,"Sin control",(IF(U74&lt;19,"Control Débil",(IF(((U74&gt;=20)*AND(U74&lt;29)),"Control Adecuado",IF(U74&gt;=30,"Control Fuerte","Error"))))))</f>
        <v>Control Débil</v>
      </c>
      <c r="W74" s="18" t="str">
        <f t="shared" si="7"/>
        <v>Cambie el valor del impacto</v>
      </c>
      <c r="X74" s="19" t="s">
        <v>300</v>
      </c>
      <c r="Y74" s="18"/>
      <c r="Z74" s="18"/>
      <c r="AA74" s="25">
        <f t="shared" si="42"/>
        <v>0</v>
      </c>
      <c r="AB74" s="25">
        <f t="shared" si="43"/>
        <v>0</v>
      </c>
      <c r="AC74" s="25">
        <f t="shared" si="44"/>
        <v>0</v>
      </c>
      <c r="AD74" s="58" t="e">
        <f>VLOOKUP(AB74,MapadeCalor!$B$2:$G$6,AA74+1,0)</f>
        <v>#N/A</v>
      </c>
      <c r="AE74" s="61"/>
      <c r="AF74" s="60"/>
    </row>
    <row r="75" spans="2:32" s="14" customFormat="1" ht="305.25" customHeight="1" x14ac:dyDescent="0.25">
      <c r="B75" s="32">
        <f t="shared" si="45"/>
        <v>68</v>
      </c>
      <c r="C75" s="55" t="s">
        <v>301</v>
      </c>
      <c r="D75" s="18" t="s">
        <v>108</v>
      </c>
      <c r="E75" s="54" t="s">
        <v>302</v>
      </c>
      <c r="F75" s="52" t="s">
        <v>303</v>
      </c>
      <c r="G75" s="18" t="s">
        <v>304</v>
      </c>
      <c r="H75" s="18" t="s">
        <v>16</v>
      </c>
      <c r="I75" s="18" t="s">
        <v>20</v>
      </c>
      <c r="J75" s="25">
        <f t="shared" si="36"/>
        <v>3</v>
      </c>
      <c r="K75" s="25">
        <f t="shared" si="37"/>
        <v>3</v>
      </c>
      <c r="L75" s="34">
        <f t="shared" si="11"/>
        <v>9</v>
      </c>
      <c r="M75" s="18" t="str">
        <f>VLOOKUP(K75,MapadeCalor!$B$2:$G$6,J75+1,0)</f>
        <v>ALTO</v>
      </c>
      <c r="N75" s="50" t="s">
        <v>305</v>
      </c>
      <c r="O75" s="18" t="s">
        <v>121</v>
      </c>
      <c r="P75" s="18" t="s">
        <v>124</v>
      </c>
      <c r="Q75" s="18" t="s">
        <v>3</v>
      </c>
      <c r="R75" s="25">
        <f t="shared" si="38"/>
        <v>5</v>
      </c>
      <c r="S75" s="25">
        <f t="shared" si="39"/>
        <v>5</v>
      </c>
      <c r="T75" s="25">
        <f t="shared" si="40"/>
        <v>0</v>
      </c>
      <c r="U75" s="25">
        <f t="shared" si="41"/>
        <v>10</v>
      </c>
      <c r="V75" s="18" t="str">
        <f t="shared" si="46"/>
        <v>Control Débil</v>
      </c>
      <c r="W75" s="17" t="str">
        <f t="shared" si="7"/>
        <v>Cambie el valor del impacto</v>
      </c>
      <c r="X75" s="19" t="s">
        <v>306</v>
      </c>
      <c r="Y75" s="18"/>
      <c r="Z75" s="18"/>
      <c r="AA75" s="25">
        <f t="shared" si="42"/>
        <v>0</v>
      </c>
      <c r="AB75" s="25">
        <f t="shared" si="43"/>
        <v>0</v>
      </c>
      <c r="AC75" s="25">
        <f t="shared" si="44"/>
        <v>0</v>
      </c>
      <c r="AD75" s="58" t="e">
        <f>VLOOKUP(AB75,MapadeCalor!$B$2:$G$6,AA75+1,0)</f>
        <v>#N/A</v>
      </c>
      <c r="AE75" s="61"/>
      <c r="AF75" s="60"/>
    </row>
    <row r="76" spans="2:32" s="14" customFormat="1" ht="216.75" x14ac:dyDescent="0.25">
      <c r="B76" s="32">
        <f t="shared" si="45"/>
        <v>69</v>
      </c>
      <c r="C76" s="55" t="s">
        <v>301</v>
      </c>
      <c r="D76" s="18" t="s">
        <v>108</v>
      </c>
      <c r="E76" s="54" t="s">
        <v>307</v>
      </c>
      <c r="F76" s="52" t="s">
        <v>308</v>
      </c>
      <c r="G76" s="18" t="s">
        <v>309</v>
      </c>
      <c r="H76" s="18" t="s">
        <v>17</v>
      </c>
      <c r="I76" s="18" t="s">
        <v>13</v>
      </c>
      <c r="J76" s="25">
        <f t="shared" si="36"/>
        <v>4</v>
      </c>
      <c r="K76" s="25">
        <f t="shared" si="37"/>
        <v>4</v>
      </c>
      <c r="L76" s="34">
        <f t="shared" si="11"/>
        <v>16</v>
      </c>
      <c r="M76" s="18" t="str">
        <f>VLOOKUP(K76,MapadeCalor!$B$2:$G$6,J76+1,0)</f>
        <v>MUY ALTO</v>
      </c>
      <c r="N76" s="50" t="s">
        <v>310</v>
      </c>
      <c r="O76" s="18" t="s">
        <v>122</v>
      </c>
      <c r="P76" s="18" t="s">
        <v>124</v>
      </c>
      <c r="Q76" s="18" t="s">
        <v>2</v>
      </c>
      <c r="R76" s="25">
        <f t="shared" si="38"/>
        <v>15</v>
      </c>
      <c r="S76" s="25">
        <f t="shared" si="39"/>
        <v>5</v>
      </c>
      <c r="T76" s="25">
        <f t="shared" si="40"/>
        <v>0</v>
      </c>
      <c r="U76" s="25">
        <f t="shared" si="41"/>
        <v>20</v>
      </c>
      <c r="V76" s="18" t="str">
        <f t="shared" si="46"/>
        <v>Control Adecuado</v>
      </c>
      <c r="W76" s="18" t="str">
        <f t="shared" si="7"/>
        <v>Cambie el valor de la probabilidad</v>
      </c>
      <c r="X76" s="19" t="s">
        <v>306</v>
      </c>
      <c r="Y76" s="18"/>
      <c r="Z76" s="18"/>
      <c r="AA76" s="25">
        <f t="shared" si="42"/>
        <v>0</v>
      </c>
      <c r="AB76" s="25">
        <f t="shared" si="43"/>
        <v>0</v>
      </c>
      <c r="AC76" s="25">
        <f t="shared" si="44"/>
        <v>0</v>
      </c>
      <c r="AD76" s="58" t="e">
        <f>VLOOKUP(AB76,MapadeCalor!$B$2:$G$6,AA76+1,0)</f>
        <v>#N/A</v>
      </c>
      <c r="AE76" s="61"/>
      <c r="AF76" s="60"/>
    </row>
    <row r="77" spans="2:32" s="14" customFormat="1" ht="140.25" x14ac:dyDescent="0.25">
      <c r="B77" s="32">
        <f t="shared" si="45"/>
        <v>70</v>
      </c>
      <c r="C77" s="55" t="s">
        <v>301</v>
      </c>
      <c r="D77" s="18" t="s">
        <v>108</v>
      </c>
      <c r="E77" s="54" t="s">
        <v>311</v>
      </c>
      <c r="F77" s="37" t="s">
        <v>312</v>
      </c>
      <c r="G77" s="28" t="s">
        <v>313</v>
      </c>
      <c r="H77" s="18" t="s">
        <v>17</v>
      </c>
      <c r="I77" s="18" t="s">
        <v>20</v>
      </c>
      <c r="J77" s="25">
        <f>IF(H77="Raro",1,(IF(H77="Poco Probable",2,(IF(H77="Posible",3,(IF(H77="Probable",4,(IF(H77="Casi Seguro",5,0)))))))))</f>
        <v>4</v>
      </c>
      <c r="K77" s="25">
        <f>IF(I77="Insignificante",1,(IF(I77="Menor",2,(IF(I77="Moderado",3,(IF(I77="Mayor",4,(IF(I77="Catastrófico",5,0)))))))))</f>
        <v>3</v>
      </c>
      <c r="L77" s="34">
        <f t="shared" ref="L77:L83" si="47">J77*K77</f>
        <v>12</v>
      </c>
      <c r="M77" s="18" t="str">
        <f>VLOOKUP(J77,MapadeCalor!$B$2:$G$6,K77+1,0)</f>
        <v>ALTO</v>
      </c>
      <c r="N77" s="50" t="s">
        <v>314</v>
      </c>
      <c r="O77" s="18" t="s">
        <v>122</v>
      </c>
      <c r="P77" s="18" t="s">
        <v>124</v>
      </c>
      <c r="Q77" s="18" t="s">
        <v>2</v>
      </c>
      <c r="R77" s="25">
        <f>IF(O77="Correctivo",5,(IF(O77="Preventivo",15,(IF(O77="Detectivo",20,0)))))</f>
        <v>15</v>
      </c>
      <c r="S77" s="25">
        <f>IF(P77="Manual",5,(IF(P77="Automático",10,0)))</f>
        <v>5</v>
      </c>
      <c r="T77" s="25">
        <f>IF(Q77="Probabilidad",0,(IF(Q77="Impacto",0,(IF(Q77="Ambos",10,0)))))</f>
        <v>0</v>
      </c>
      <c r="U77" s="25">
        <f>SUM(R77+S77+T77)</f>
        <v>20</v>
      </c>
      <c r="V77" s="18" t="str">
        <f>IF(U77=0,"Sin control",(IF(U77&lt;19,"Control Débil",(IF(((U77&gt;=20)*AND(U77&lt;29)),"Control Adecuado",IF(U77&gt;=30,"Control Fuerte","Error"))))))</f>
        <v>Control Adecuado</v>
      </c>
      <c r="W77" s="18" t="str">
        <f>IF(Q77="Probabilidad","Cambie el valor de la probabilidad",(IF(Q77="Impacto","Cambie el valor del impacto",(IF(Q77="Ambos","Cambie probabilidad e impacto","Sin Acción")))))</f>
        <v>Cambie el valor de la probabilidad</v>
      </c>
      <c r="X77" s="19" t="s">
        <v>306</v>
      </c>
      <c r="Y77" s="18"/>
      <c r="Z77" s="18"/>
      <c r="AA77" s="25">
        <f t="shared" si="42"/>
        <v>0</v>
      </c>
      <c r="AB77" s="25">
        <f t="shared" si="43"/>
        <v>0</v>
      </c>
      <c r="AC77" s="25">
        <f t="shared" si="44"/>
        <v>0</v>
      </c>
      <c r="AD77" s="58" t="e">
        <f>VLOOKUP(AB77,MapadeCalor!$B$2:$G$6,AA77+1,0)</f>
        <v>#N/A</v>
      </c>
      <c r="AE77" s="61"/>
      <c r="AF77" s="60"/>
    </row>
    <row r="78" spans="2:32" s="14" customFormat="1" ht="293.25" x14ac:dyDescent="0.25">
      <c r="B78" s="32">
        <f t="shared" si="45"/>
        <v>71</v>
      </c>
      <c r="C78" s="55" t="s">
        <v>301</v>
      </c>
      <c r="D78" s="18" t="s">
        <v>108</v>
      </c>
      <c r="E78" s="54" t="s">
        <v>315</v>
      </c>
      <c r="F78" s="37" t="s">
        <v>316</v>
      </c>
      <c r="G78" s="28" t="s">
        <v>317</v>
      </c>
      <c r="H78" s="18" t="s">
        <v>17</v>
      </c>
      <c r="I78" s="18" t="s">
        <v>13</v>
      </c>
      <c r="J78" s="25">
        <f t="shared" ref="J78:J79" si="48">IF(H78="Raro",1,(IF(H78="Poco Probable",2,(IF(H78="Posible",3,(IF(H78="Probable",4,(IF(H78="Casi Seguro",5,0)))))))))</f>
        <v>4</v>
      </c>
      <c r="K78" s="25">
        <f t="shared" ref="K78:K79" si="49">IF(I78="Insignificante",1,(IF(I78="Menor",2,(IF(I78="Moderado",3,(IF(I78="Mayor",4,(IF(I78="Catastrófico",5,0)))))))))</f>
        <v>4</v>
      </c>
      <c r="L78" s="34">
        <f t="shared" si="47"/>
        <v>16</v>
      </c>
      <c r="M78" s="18" t="str">
        <f>VLOOKUP(K78,MapadeCalor!$B$2:$G$6,J78+1,0)</f>
        <v>MUY ALTO</v>
      </c>
      <c r="N78" s="50" t="s">
        <v>318</v>
      </c>
      <c r="O78" s="18" t="s">
        <v>121</v>
      </c>
      <c r="P78" s="18" t="s">
        <v>124</v>
      </c>
      <c r="Q78" s="18" t="s">
        <v>2</v>
      </c>
      <c r="R78" s="25">
        <f t="shared" ref="R78:R79" si="50">IF(O78="Correctivo",5,(IF(O78="Preventivo",15,(IF(O78="Detectivo",20,0)))))</f>
        <v>5</v>
      </c>
      <c r="S78" s="25">
        <f t="shared" ref="S78:S79" si="51">IF(P78="Manual",5,(IF(P78="Automático",10,0)))</f>
        <v>5</v>
      </c>
      <c r="T78" s="25">
        <f t="shared" ref="T78:T79" si="52">IF(Q78="Probabilidad",0,(IF(Q78="Impacto",0,(IF(Q78="Ambos",10,0)))))</f>
        <v>0</v>
      </c>
      <c r="U78" s="25">
        <f t="shared" ref="U78:U79" si="53">SUM(R78+S78+T78)</f>
        <v>10</v>
      </c>
      <c r="V78" s="18" t="str">
        <f t="shared" ref="V78:V79" si="54">IF(U78=0,"Sin control",(IF(U78&lt;19,"Control Débil",(IF(((U78&gt;=20)*AND(U78&lt;29)),"Control Adecuado",IF(U78&gt;=30,"Control Fuerte","Error"))))))</f>
        <v>Control Débil</v>
      </c>
      <c r="W78" s="18" t="str">
        <f t="shared" ref="W78:W85" si="55">IF(Q78="Probabilidad","Cambie el valor de la probabilidad",(IF(Q78="Impacto","Cambie el valor del impacto",(IF(Q78="Ambos","Cambie probabilidad e impacto","Sin Acción")))))</f>
        <v>Cambie el valor de la probabilidad</v>
      </c>
      <c r="X78" s="49" t="s">
        <v>319</v>
      </c>
      <c r="Y78" s="18"/>
      <c r="Z78" s="18"/>
      <c r="AA78" s="25">
        <f t="shared" si="42"/>
        <v>0</v>
      </c>
      <c r="AB78" s="25">
        <f t="shared" si="43"/>
        <v>0</v>
      </c>
      <c r="AC78" s="25">
        <f t="shared" si="44"/>
        <v>0</v>
      </c>
      <c r="AD78" s="58" t="e">
        <f>VLOOKUP(AB78,MapadeCalor!$B$2:$G$6,AA78+1,0)</f>
        <v>#N/A</v>
      </c>
      <c r="AE78" s="61"/>
      <c r="AF78" s="60"/>
    </row>
    <row r="79" spans="2:32" s="14" customFormat="1" ht="139.5" customHeight="1" x14ac:dyDescent="0.25">
      <c r="B79" s="32">
        <f t="shared" si="45"/>
        <v>72</v>
      </c>
      <c r="C79" s="55" t="s">
        <v>301</v>
      </c>
      <c r="D79" s="18" t="s">
        <v>108</v>
      </c>
      <c r="E79" s="54" t="s">
        <v>320</v>
      </c>
      <c r="F79" s="37" t="s">
        <v>321</v>
      </c>
      <c r="G79" s="28" t="s">
        <v>322</v>
      </c>
      <c r="H79" s="18" t="s">
        <v>141</v>
      </c>
      <c r="I79" s="18" t="s">
        <v>13</v>
      </c>
      <c r="J79" s="25">
        <f t="shared" si="48"/>
        <v>2</v>
      </c>
      <c r="K79" s="25">
        <f t="shared" si="49"/>
        <v>4</v>
      </c>
      <c r="L79" s="34">
        <f t="shared" si="47"/>
        <v>8</v>
      </c>
      <c r="M79" s="18" t="str">
        <f>VLOOKUP(K79,MapadeCalor!$B$2:$G$6,J79+1,0)</f>
        <v>ALTO</v>
      </c>
      <c r="N79" s="50" t="s">
        <v>323</v>
      </c>
      <c r="O79" s="18" t="s">
        <v>122</v>
      </c>
      <c r="P79" s="18" t="s">
        <v>124</v>
      </c>
      <c r="Q79" s="18" t="s">
        <v>3</v>
      </c>
      <c r="R79" s="25">
        <f t="shared" si="50"/>
        <v>15</v>
      </c>
      <c r="S79" s="25">
        <f t="shared" si="51"/>
        <v>5</v>
      </c>
      <c r="T79" s="25">
        <f t="shared" si="52"/>
        <v>0</v>
      </c>
      <c r="U79" s="25">
        <f t="shared" si="53"/>
        <v>20</v>
      </c>
      <c r="V79" s="18" t="str">
        <f t="shared" si="54"/>
        <v>Control Adecuado</v>
      </c>
      <c r="W79" s="18" t="str">
        <f t="shared" si="55"/>
        <v>Cambie el valor del impacto</v>
      </c>
      <c r="X79" s="19" t="s">
        <v>324</v>
      </c>
      <c r="Y79" s="18"/>
      <c r="Z79" s="18"/>
      <c r="AA79" s="25">
        <f t="shared" si="42"/>
        <v>0</v>
      </c>
      <c r="AB79" s="25">
        <f t="shared" si="43"/>
        <v>0</v>
      </c>
      <c r="AC79" s="25">
        <f t="shared" si="44"/>
        <v>0</v>
      </c>
      <c r="AD79" s="58" t="e">
        <f>VLOOKUP(AB79,MapadeCalor!$B$2:$G$6,AA79+1,0)</f>
        <v>#N/A</v>
      </c>
      <c r="AE79" s="61"/>
      <c r="AF79" s="60"/>
    </row>
    <row r="80" spans="2:32" s="14" customFormat="1" ht="156.75" x14ac:dyDescent="0.25">
      <c r="B80" s="32">
        <f t="shared" si="45"/>
        <v>73</v>
      </c>
      <c r="C80" s="94" t="s">
        <v>93</v>
      </c>
      <c r="D80" s="94" t="s">
        <v>109</v>
      </c>
      <c r="E80" s="95" t="s">
        <v>452</v>
      </c>
      <c r="F80" s="95" t="s">
        <v>453</v>
      </c>
      <c r="G80" s="95" t="s">
        <v>454</v>
      </c>
      <c r="H80" s="94" t="s">
        <v>16</v>
      </c>
      <c r="I80" s="94" t="s">
        <v>12</v>
      </c>
      <c r="J80" s="25">
        <f t="shared" ref="J80:J82" si="56">IF(H80="Raro",1,(IF(H80="Poco Probable",2,(IF(H80="Posible",3,(IF(H80="Probable",4,(IF(H80="Casi Seguro",5,0)))))))))</f>
        <v>3</v>
      </c>
      <c r="K80" s="25">
        <f t="shared" ref="K80:K82" si="57">IF(I80="Insignificante",1,(IF(I80="Menor",2,(IF(I80="Moderado",3,(IF(I80="Mayor",4,(IF(I80="Catastrófico",5,0)))))))))</f>
        <v>2</v>
      </c>
      <c r="L80" s="34">
        <f t="shared" si="47"/>
        <v>6</v>
      </c>
      <c r="M80" s="18" t="str">
        <f>VLOOKUP(K80,MapadeCalor!$B$2:$G$6,J80+1,0)</f>
        <v>MEDIO</v>
      </c>
      <c r="N80" s="94" t="s">
        <v>459</v>
      </c>
      <c r="O80" s="18" t="s">
        <v>122</v>
      </c>
      <c r="P80" s="18" t="s">
        <v>124</v>
      </c>
      <c r="Q80" s="18" t="s">
        <v>2</v>
      </c>
      <c r="R80" s="25">
        <f>IF(O80="Correctivo",5,(IF(O80="Preventivo",15,(IF(O80="Detectivo",20,0)))))</f>
        <v>15</v>
      </c>
      <c r="S80" s="25">
        <f>IF(P80="Manual",5,(IF(P80="Automático",10,0)))</f>
        <v>5</v>
      </c>
      <c r="T80" s="25">
        <f>IF(Q80="Probabilidad",0,(IF(Q80="Impacto",0,(IF(Q80="Ambos",10,0)))))</f>
        <v>0</v>
      </c>
      <c r="U80" s="25">
        <f>SUM(R80+S80+T80)</f>
        <v>20</v>
      </c>
      <c r="V80" s="18" t="str">
        <f>IF(U80=0,"Sin control",(IF(U80&lt;19,"Control Débil",(IF(((U80&gt;=20)*AND(U80&lt;29)),"Control Adecuado",IF(U80&gt;=30,"Control Fuerte","Error"))))))</f>
        <v>Control Adecuado</v>
      </c>
      <c r="W80" s="18" t="str">
        <f t="shared" si="55"/>
        <v>Cambie el valor de la probabilidad</v>
      </c>
      <c r="X80" s="19" t="s">
        <v>415</v>
      </c>
      <c r="Y80" s="18"/>
      <c r="Z80" s="18"/>
      <c r="AA80" s="25">
        <f t="shared" si="42"/>
        <v>0</v>
      </c>
      <c r="AB80" s="25">
        <f t="shared" si="43"/>
        <v>0</v>
      </c>
      <c r="AC80" s="25">
        <f t="shared" si="44"/>
        <v>0</v>
      </c>
      <c r="AD80" s="58" t="e">
        <f>VLOOKUP(AB80,MapadeCalor!$B$2:$G$6,AA80+1,0)</f>
        <v>#N/A</v>
      </c>
      <c r="AE80" s="61"/>
      <c r="AF80" s="60"/>
    </row>
    <row r="81" spans="2:32" s="14" customFormat="1" ht="178.5" x14ac:dyDescent="0.25">
      <c r="B81" s="32">
        <f t="shared" si="45"/>
        <v>74</v>
      </c>
      <c r="C81" s="94" t="s">
        <v>94</v>
      </c>
      <c r="D81" s="94" t="s">
        <v>109</v>
      </c>
      <c r="E81" s="95" t="s">
        <v>455</v>
      </c>
      <c r="F81" s="95" t="s">
        <v>456</v>
      </c>
      <c r="G81" s="95" t="s">
        <v>143</v>
      </c>
      <c r="H81" s="94" t="s">
        <v>16</v>
      </c>
      <c r="I81" s="94" t="s">
        <v>20</v>
      </c>
      <c r="J81" s="25">
        <f t="shared" si="56"/>
        <v>3</v>
      </c>
      <c r="K81" s="25">
        <f t="shared" si="57"/>
        <v>3</v>
      </c>
      <c r="L81" s="34">
        <f t="shared" si="47"/>
        <v>9</v>
      </c>
      <c r="M81" s="18" t="str">
        <f>VLOOKUP(K81,MapadeCalor!$B$2:$G$6,J81+1,0)</f>
        <v>ALTO</v>
      </c>
      <c r="N81" s="94" t="s">
        <v>460</v>
      </c>
      <c r="O81" s="18" t="s">
        <v>122</v>
      </c>
      <c r="P81" s="18" t="s">
        <v>124</v>
      </c>
      <c r="Q81" s="18" t="s">
        <v>3</v>
      </c>
      <c r="R81" s="25">
        <f t="shared" ref="R81:R84" si="58">IF(O81="Correctivo",5,(IF(O81="Preventivo",15,(IF(O81="Detectivo",20,0)))))</f>
        <v>15</v>
      </c>
      <c r="S81" s="25">
        <f t="shared" ref="S81:S84" si="59">IF(P81="Manual",5,(IF(P81="Automático",10,0)))</f>
        <v>5</v>
      </c>
      <c r="T81" s="25">
        <f t="shared" ref="T81:T84" si="60">IF(Q81="Probabilidad",0,(IF(Q81="Impacto",0,(IF(Q81="Ambos",10,0)))))</f>
        <v>0</v>
      </c>
      <c r="U81" s="25">
        <f t="shared" ref="U81:U85" si="61">SUM(R81+S81+T81)</f>
        <v>20</v>
      </c>
      <c r="V81" s="18" t="str">
        <f t="shared" ref="V81:V85" si="62">IF(U81=0,"Sin control",(IF(U81&lt;19,"Control Débil",(IF(((U81&gt;=20)*AND(U81&lt;29)),"Control Adecuado",IF(U81&gt;=30,"Control Fuerte","Error"))))))</f>
        <v>Control Adecuado</v>
      </c>
      <c r="W81" s="18" t="str">
        <f t="shared" si="55"/>
        <v>Cambie el valor del impacto</v>
      </c>
      <c r="X81" s="19" t="s">
        <v>526</v>
      </c>
      <c r="Y81" s="18"/>
      <c r="Z81" s="18"/>
      <c r="AA81" s="25">
        <f t="shared" si="42"/>
        <v>0</v>
      </c>
      <c r="AB81" s="25">
        <f t="shared" si="43"/>
        <v>0</v>
      </c>
      <c r="AC81" s="25">
        <f t="shared" si="44"/>
        <v>0</v>
      </c>
      <c r="AD81" s="58" t="e">
        <f>VLOOKUP(AB81,MapadeCalor!$B$2:$G$6,AA81+1,0)</f>
        <v>#N/A</v>
      </c>
      <c r="AE81" s="61"/>
      <c r="AF81" s="60"/>
    </row>
    <row r="82" spans="2:32" s="14" customFormat="1" ht="129" customHeight="1" x14ac:dyDescent="0.25">
      <c r="B82" s="32">
        <f t="shared" si="45"/>
        <v>75</v>
      </c>
      <c r="C82" s="118" t="s">
        <v>126</v>
      </c>
      <c r="D82" s="118" t="s">
        <v>109</v>
      </c>
      <c r="E82" s="119" t="s">
        <v>352</v>
      </c>
      <c r="F82" s="119" t="s">
        <v>457</v>
      </c>
      <c r="G82" s="119" t="s">
        <v>458</v>
      </c>
      <c r="H82" s="118" t="s">
        <v>17</v>
      </c>
      <c r="I82" s="118" t="s">
        <v>14</v>
      </c>
      <c r="J82" s="120">
        <f t="shared" si="56"/>
        <v>4</v>
      </c>
      <c r="K82" s="120">
        <f t="shared" si="57"/>
        <v>5</v>
      </c>
      <c r="L82" s="121">
        <f t="shared" si="47"/>
        <v>20</v>
      </c>
      <c r="M82" s="39" t="str">
        <f>VLOOKUP(K82,MapadeCalor!$B$2:$G$6,J82+1,0)</f>
        <v>MUY ALTO</v>
      </c>
      <c r="N82" s="118" t="s">
        <v>461</v>
      </c>
      <c r="O82" s="39" t="s">
        <v>122</v>
      </c>
      <c r="P82" s="39" t="s">
        <v>337</v>
      </c>
      <c r="Q82" s="18" t="s">
        <v>3</v>
      </c>
      <c r="R82" s="25">
        <f t="shared" si="58"/>
        <v>15</v>
      </c>
      <c r="S82" s="25">
        <f t="shared" si="59"/>
        <v>10</v>
      </c>
      <c r="T82" s="25">
        <f t="shared" si="60"/>
        <v>0</v>
      </c>
      <c r="U82" s="25">
        <f t="shared" si="61"/>
        <v>25</v>
      </c>
      <c r="V82" s="18" t="str">
        <f t="shared" si="62"/>
        <v>Control Adecuado</v>
      </c>
      <c r="W82" s="18" t="str">
        <f t="shared" si="55"/>
        <v>Cambie el valor del impacto</v>
      </c>
      <c r="X82" s="19" t="s">
        <v>527</v>
      </c>
      <c r="Y82" s="18"/>
      <c r="Z82" s="18"/>
      <c r="AA82" s="25">
        <f t="shared" si="42"/>
        <v>0</v>
      </c>
      <c r="AB82" s="25">
        <f t="shared" si="43"/>
        <v>0</v>
      </c>
      <c r="AC82" s="25">
        <f t="shared" si="44"/>
        <v>0</v>
      </c>
      <c r="AD82" s="58" t="e">
        <f>VLOOKUP(AB82,MapadeCalor!$B$2:$G$6,AA82+1,0)</f>
        <v>#N/A</v>
      </c>
      <c r="AE82" s="61"/>
      <c r="AF82" s="60"/>
    </row>
    <row r="83" spans="2:32" s="14" customFormat="1" ht="180.75" customHeight="1" x14ac:dyDescent="0.25">
      <c r="B83" s="32">
        <f t="shared" si="45"/>
        <v>76</v>
      </c>
      <c r="C83" s="123" t="s">
        <v>64</v>
      </c>
      <c r="D83" s="60" t="s">
        <v>111</v>
      </c>
      <c r="E83" s="122" t="s">
        <v>519</v>
      </c>
      <c r="F83" s="52" t="s">
        <v>520</v>
      </c>
      <c r="G83" s="52" t="s">
        <v>521</v>
      </c>
      <c r="H83" s="116" t="s">
        <v>18</v>
      </c>
      <c r="I83" s="116" t="s">
        <v>20</v>
      </c>
      <c r="J83" s="120">
        <f t="shared" ref="J83:J87" si="63">IF(H83="Raro",1,(IF(H83="Poco Probable",2,(IF(H83="Posible",3,(IF(H83="Probable",4,(IF(H83="Casi Seguro",5,0)))))))))</f>
        <v>5</v>
      </c>
      <c r="K83" s="120">
        <f t="shared" ref="K83:K87" si="64">IF(I83="Insignificante",1,(IF(I83="Menor",2,(IF(I83="Moderado",3,(IF(I83="Mayor",4,(IF(I83="Catastrófico",5,0)))))))))</f>
        <v>3</v>
      </c>
      <c r="L83" s="121">
        <f t="shared" ref="L83:L87" si="65">J83*K83</f>
        <v>15</v>
      </c>
      <c r="M83" s="116" t="str">
        <f>VLOOKUP(K83,MapadeCalor!$B$2:$G$6,J83+1,0)</f>
        <v>MUY ALTO</v>
      </c>
      <c r="N83" s="47" t="s">
        <v>522</v>
      </c>
      <c r="O83" s="116" t="s">
        <v>122</v>
      </c>
      <c r="P83" s="52" t="s">
        <v>124</v>
      </c>
      <c r="Q83" s="52" t="s">
        <v>2</v>
      </c>
      <c r="R83" s="25">
        <f t="shared" si="58"/>
        <v>15</v>
      </c>
      <c r="S83" s="25">
        <f t="shared" si="59"/>
        <v>5</v>
      </c>
      <c r="T83" s="25">
        <f t="shared" si="60"/>
        <v>0</v>
      </c>
      <c r="U83" s="25">
        <f t="shared" si="61"/>
        <v>20</v>
      </c>
      <c r="V83" s="18" t="str">
        <f t="shared" si="62"/>
        <v>Control Adecuado</v>
      </c>
      <c r="W83" s="18" t="str">
        <f t="shared" si="55"/>
        <v>Cambie el valor de la probabilidad</v>
      </c>
      <c r="X83" s="19" t="s">
        <v>529</v>
      </c>
      <c r="Y83" s="18"/>
      <c r="Z83" s="18"/>
      <c r="AA83" s="25">
        <f t="shared" si="42"/>
        <v>0</v>
      </c>
      <c r="AB83" s="25">
        <f t="shared" si="43"/>
        <v>0</v>
      </c>
      <c r="AC83" s="25">
        <f t="shared" si="44"/>
        <v>0</v>
      </c>
      <c r="AD83" s="58" t="e">
        <f>VLOOKUP(AB83,MapadeCalor!$B$2:$G$6,AA83+1,0)</f>
        <v>#N/A</v>
      </c>
      <c r="AE83" s="18"/>
      <c r="AF83" s="18"/>
    </row>
    <row r="84" spans="2:32" s="14" customFormat="1" ht="168" customHeight="1" x14ac:dyDescent="0.25">
      <c r="B84" s="32">
        <f t="shared" si="45"/>
        <v>77</v>
      </c>
      <c r="C84" s="123" t="s">
        <v>64</v>
      </c>
      <c r="D84" s="60" t="s">
        <v>110</v>
      </c>
      <c r="E84" s="124" t="s">
        <v>523</v>
      </c>
      <c r="F84" s="124" t="s">
        <v>530</v>
      </c>
      <c r="G84" s="124" t="s">
        <v>524</v>
      </c>
      <c r="H84" s="117" t="s">
        <v>18</v>
      </c>
      <c r="I84" s="117" t="s">
        <v>20</v>
      </c>
      <c r="J84" s="120">
        <f t="shared" si="63"/>
        <v>5</v>
      </c>
      <c r="K84" s="120">
        <f t="shared" si="64"/>
        <v>3</v>
      </c>
      <c r="L84" s="121">
        <f t="shared" si="65"/>
        <v>15</v>
      </c>
      <c r="M84" s="117" t="str">
        <f>VLOOKUP(K84,MapadeCalor!$B$2:$G$6,J84+1,0)</f>
        <v>MUY ALTO</v>
      </c>
      <c r="N84" s="63" t="s">
        <v>525</v>
      </c>
      <c r="O84" s="41" t="s">
        <v>122</v>
      </c>
      <c r="P84" s="41" t="s">
        <v>124</v>
      </c>
      <c r="Q84" s="52" t="s">
        <v>2</v>
      </c>
      <c r="R84" s="25">
        <f t="shared" si="58"/>
        <v>15</v>
      </c>
      <c r="S84" s="25">
        <f t="shared" si="59"/>
        <v>5</v>
      </c>
      <c r="T84" s="25">
        <f t="shared" si="60"/>
        <v>0</v>
      </c>
      <c r="U84" s="25">
        <f t="shared" si="61"/>
        <v>20</v>
      </c>
      <c r="V84" s="18" t="str">
        <f t="shared" si="62"/>
        <v>Control Adecuado</v>
      </c>
      <c r="W84" s="18" t="str">
        <f t="shared" si="55"/>
        <v>Cambie el valor de la probabilidad</v>
      </c>
      <c r="X84" s="19" t="s">
        <v>528</v>
      </c>
      <c r="Y84" s="18"/>
      <c r="Z84" s="18"/>
      <c r="AA84" s="25">
        <f t="shared" si="42"/>
        <v>0</v>
      </c>
      <c r="AB84" s="25">
        <f t="shared" si="43"/>
        <v>0</v>
      </c>
      <c r="AC84" s="25">
        <f t="shared" si="44"/>
        <v>0</v>
      </c>
      <c r="AD84" s="58" t="e">
        <f>VLOOKUP(AB84,MapadeCalor!$B$2:$G$6,AA84+1,0)</f>
        <v>#N/A</v>
      </c>
      <c r="AE84" s="18"/>
      <c r="AF84" s="18"/>
    </row>
    <row r="85" spans="2:32" s="14" customFormat="1" ht="163.5" customHeight="1" x14ac:dyDescent="0.25">
      <c r="B85" s="32">
        <f t="shared" si="45"/>
        <v>78</v>
      </c>
      <c r="C85" s="183" t="s">
        <v>93</v>
      </c>
      <c r="D85" s="184" t="s">
        <v>242</v>
      </c>
      <c r="E85" s="185" t="s">
        <v>564</v>
      </c>
      <c r="F85" s="186" t="s">
        <v>561</v>
      </c>
      <c r="G85" s="186" t="s">
        <v>562</v>
      </c>
      <c r="H85" s="18" t="s">
        <v>141</v>
      </c>
      <c r="I85" s="18" t="s">
        <v>20</v>
      </c>
      <c r="J85" s="120">
        <f t="shared" si="63"/>
        <v>2</v>
      </c>
      <c r="K85" s="120">
        <f t="shared" si="64"/>
        <v>3</v>
      </c>
      <c r="L85" s="121">
        <f t="shared" si="65"/>
        <v>6</v>
      </c>
      <c r="M85" s="126" t="str">
        <f>VLOOKUP(K85,MapadeCalor!$B$2:$G$6,J85+1,0)</f>
        <v>MEDIO</v>
      </c>
      <c r="N85" s="187" t="s">
        <v>563</v>
      </c>
      <c r="O85" s="187" t="s">
        <v>122</v>
      </c>
      <c r="P85" s="187" t="s">
        <v>124</v>
      </c>
      <c r="Q85" s="188" t="s">
        <v>2</v>
      </c>
      <c r="R85" s="189">
        <v>15</v>
      </c>
      <c r="S85" s="189">
        <v>5</v>
      </c>
      <c r="T85" s="189">
        <v>10</v>
      </c>
      <c r="U85" s="189">
        <f t="shared" si="61"/>
        <v>30</v>
      </c>
      <c r="V85" s="184" t="str">
        <f t="shared" si="62"/>
        <v>Control Fuerte</v>
      </c>
      <c r="W85" s="184" t="str">
        <f t="shared" si="55"/>
        <v>Cambie el valor de la probabilidad</v>
      </c>
      <c r="X85" s="184" t="s">
        <v>565</v>
      </c>
      <c r="Y85" s="18"/>
      <c r="Z85" s="18"/>
      <c r="AA85" s="25">
        <f t="shared" si="42"/>
        <v>0</v>
      </c>
      <c r="AB85" s="25">
        <f t="shared" si="43"/>
        <v>0</v>
      </c>
      <c r="AC85" s="25">
        <f t="shared" si="44"/>
        <v>0</v>
      </c>
      <c r="AD85" s="58" t="e">
        <f>VLOOKUP(AB85,MapadeCalor!$B$2:$G$6,AA85+1,0)</f>
        <v>#N/A</v>
      </c>
      <c r="AE85" s="18"/>
      <c r="AF85" s="18"/>
    </row>
    <row r="86" spans="2:32" s="14" customFormat="1" x14ac:dyDescent="0.25">
      <c r="B86" s="32"/>
      <c r="C86" s="22"/>
      <c r="D86" s="18"/>
      <c r="E86" s="47"/>
      <c r="F86" s="47"/>
      <c r="G86" s="47"/>
      <c r="H86" s="18"/>
      <c r="I86" s="18"/>
      <c r="J86" s="120">
        <f t="shared" si="63"/>
        <v>0</v>
      </c>
      <c r="K86" s="120">
        <f t="shared" si="64"/>
        <v>0</v>
      </c>
      <c r="L86" s="121">
        <f t="shared" si="65"/>
        <v>0</v>
      </c>
      <c r="M86" s="18"/>
      <c r="N86" s="47"/>
      <c r="O86" s="52"/>
      <c r="P86" s="52"/>
      <c r="Q86" s="52"/>
      <c r="R86" s="25"/>
      <c r="S86" s="25"/>
      <c r="T86" s="25"/>
      <c r="U86" s="25"/>
      <c r="V86" s="18"/>
      <c r="W86" s="18"/>
      <c r="X86" s="19"/>
      <c r="Y86" s="18"/>
      <c r="Z86" s="18"/>
      <c r="AA86" s="25">
        <f t="shared" si="42"/>
        <v>0</v>
      </c>
      <c r="AB86" s="25">
        <f t="shared" si="43"/>
        <v>0</v>
      </c>
      <c r="AC86" s="25">
        <f t="shared" si="44"/>
        <v>0</v>
      </c>
      <c r="AD86" s="58" t="e">
        <f>VLOOKUP(AB86,MapadeCalor!$B$2:$G$6,AA86+1,0)</f>
        <v>#N/A</v>
      </c>
      <c r="AE86" s="18"/>
      <c r="AF86" s="18"/>
    </row>
    <row r="87" spans="2:32" s="14" customFormat="1" x14ac:dyDescent="0.25">
      <c r="B87" s="32"/>
      <c r="C87" s="22"/>
      <c r="D87" s="18"/>
      <c r="E87" s="47"/>
      <c r="F87" s="47"/>
      <c r="G87" s="47"/>
      <c r="H87" s="18"/>
      <c r="I87" s="18"/>
      <c r="J87" s="120">
        <f t="shared" si="63"/>
        <v>0</v>
      </c>
      <c r="K87" s="120">
        <f t="shared" si="64"/>
        <v>0</v>
      </c>
      <c r="L87" s="121">
        <f t="shared" si="65"/>
        <v>0</v>
      </c>
      <c r="M87" s="18"/>
      <c r="N87" s="47"/>
      <c r="O87" s="52"/>
      <c r="P87" s="52"/>
      <c r="Q87" s="52"/>
      <c r="R87" s="25"/>
      <c r="S87" s="25"/>
      <c r="T87" s="25"/>
      <c r="U87" s="25"/>
      <c r="V87" s="18"/>
      <c r="W87" s="18"/>
      <c r="X87" s="19"/>
      <c r="Y87" s="18"/>
      <c r="Z87" s="18"/>
      <c r="AA87" s="25">
        <f t="shared" si="42"/>
        <v>0</v>
      </c>
      <c r="AB87" s="25">
        <f t="shared" si="43"/>
        <v>0</v>
      </c>
      <c r="AC87" s="25">
        <f t="shared" si="44"/>
        <v>0</v>
      </c>
      <c r="AD87" s="58" t="e">
        <f>VLOOKUP(AB87,MapadeCalor!$B$2:$G$6,AA87+1,0)</f>
        <v>#N/A</v>
      </c>
      <c r="AE87" s="18"/>
      <c r="AF87" s="18"/>
    </row>
    <row r="88" spans="2:32" x14ac:dyDescent="0.25">
      <c r="B88" s="32"/>
      <c r="C88" s="22"/>
      <c r="D88" s="126"/>
      <c r="E88" s="47"/>
      <c r="F88" s="47"/>
      <c r="G88" s="47"/>
      <c r="H88" s="126"/>
      <c r="I88" s="126"/>
      <c r="J88" s="120">
        <f t="shared" ref="J88:J89" si="66">IF(H88="Raro",1,(IF(H88="Poco Probable",2,(IF(H88="Posible",3,(IF(H88="Probable",4,(IF(H88="Casi Seguro",5,0)))))))))</f>
        <v>0</v>
      </c>
      <c r="K88" s="120">
        <f t="shared" ref="K88:K89" si="67">IF(I88="Insignificante",1,(IF(I88="Menor",2,(IF(I88="Moderado",3,(IF(I88="Mayor",4,(IF(I88="Catastrófico",5,0)))))))))</f>
        <v>0</v>
      </c>
      <c r="L88" s="121">
        <f t="shared" ref="L88:L89" si="68">J88*K88</f>
        <v>0</v>
      </c>
      <c r="M88" s="126"/>
      <c r="N88" s="47"/>
      <c r="O88" s="52"/>
      <c r="P88" s="52"/>
      <c r="Q88" s="52"/>
      <c r="R88" s="25"/>
      <c r="S88" s="25"/>
      <c r="T88" s="25"/>
      <c r="U88" s="25"/>
      <c r="V88" s="126"/>
      <c r="W88" s="126"/>
      <c r="X88" s="19"/>
      <c r="Y88" s="126"/>
      <c r="Z88" s="126"/>
      <c r="AA88" s="25">
        <f t="shared" ref="AA88:AA89" si="69">IF(Y88="Raro",1,(IF(Y88="Poco Probable",2,(IF(Y88="Posible",3,(IF(Y88="Probable",4,(IF(Y88="Casi Seguro",5,0)))))))))</f>
        <v>0</v>
      </c>
      <c r="AB88" s="25">
        <f t="shared" ref="AB88:AB89" si="70">IF(Z88="Insignificante",1,(IF(Z88="Menor",2,(IF(Z88="Moderado",3,(IF(Z88="Mayor",4,(IF(Z88="Catastrófico",5,0)))))))))</f>
        <v>0</v>
      </c>
      <c r="AC88" s="25">
        <f t="shared" ref="AC88:AC89" si="71">AA88*AB88</f>
        <v>0</v>
      </c>
      <c r="AD88" s="58" t="e">
        <f>VLOOKUP(AB88,MapadeCalor!$B$2:$G$6,AA88+1,0)</f>
        <v>#N/A</v>
      </c>
      <c r="AE88" s="126"/>
      <c r="AF88" s="126"/>
    </row>
    <row r="89" spans="2:32" x14ac:dyDescent="0.25">
      <c r="B89" s="32"/>
      <c r="C89" s="22"/>
      <c r="D89" s="126"/>
      <c r="E89" s="47"/>
      <c r="F89" s="47"/>
      <c r="G89" s="47"/>
      <c r="H89" s="126"/>
      <c r="I89" s="126"/>
      <c r="J89" s="120">
        <f t="shared" si="66"/>
        <v>0</v>
      </c>
      <c r="K89" s="120">
        <f t="shared" si="67"/>
        <v>0</v>
      </c>
      <c r="L89" s="121">
        <f t="shared" si="68"/>
        <v>0</v>
      </c>
      <c r="M89" s="126"/>
      <c r="N89" s="47"/>
      <c r="O89" s="52"/>
      <c r="P89" s="52"/>
      <c r="Q89" s="52"/>
      <c r="R89" s="25"/>
      <c r="S89" s="25"/>
      <c r="T89" s="25"/>
      <c r="U89" s="25"/>
      <c r="V89" s="126"/>
      <c r="W89" s="126"/>
      <c r="X89" s="19"/>
      <c r="Y89" s="126"/>
      <c r="Z89" s="126"/>
      <c r="AA89" s="25">
        <f t="shared" si="69"/>
        <v>0</v>
      </c>
      <c r="AB89" s="25">
        <f t="shared" si="70"/>
        <v>0</v>
      </c>
      <c r="AC89" s="25">
        <f t="shared" si="71"/>
        <v>0</v>
      </c>
      <c r="AD89" s="58" t="e">
        <f>VLOOKUP(AB89,MapadeCalor!$B$2:$G$6,AA89+1,0)</f>
        <v>#N/A</v>
      </c>
      <c r="AE89" s="126"/>
      <c r="AF89" s="126"/>
    </row>
    <row r="94" spans="2:32" x14ac:dyDescent="0.25">
      <c r="D94" s="140" t="s">
        <v>462</v>
      </c>
      <c r="E94" s="140"/>
      <c r="F94" s="140"/>
      <c r="G94" s="140"/>
      <c r="H94" s="140"/>
      <c r="I94" s="140"/>
      <c r="J94" s="102"/>
      <c r="K94" s="102"/>
      <c r="L94" s="102"/>
      <c r="M94" s="96"/>
    </row>
    <row r="95" spans="2:32" s="14" customFormat="1" x14ac:dyDescent="0.25">
      <c r="C95" s="21"/>
      <c r="D95" s="10"/>
      <c r="E95" s="96"/>
      <c r="F95" s="96"/>
      <c r="G95" s="96"/>
      <c r="H95" s="96"/>
      <c r="I95" s="96"/>
      <c r="J95" s="96"/>
      <c r="K95" s="96"/>
      <c r="L95" s="96"/>
      <c r="M95" s="96"/>
    </row>
    <row r="96" spans="2:32" x14ac:dyDescent="0.25">
      <c r="D96" s="139" t="s">
        <v>463</v>
      </c>
      <c r="E96" s="139"/>
      <c r="F96" s="97" t="s">
        <v>464</v>
      </c>
      <c r="G96" s="139" t="s">
        <v>465</v>
      </c>
      <c r="H96" s="139"/>
      <c r="I96" s="139"/>
      <c r="J96" s="14"/>
      <c r="K96" s="14"/>
      <c r="L96" s="14"/>
      <c r="M96" s="14"/>
    </row>
    <row r="97" spans="3:13" ht="15" customHeight="1" x14ac:dyDescent="0.25">
      <c r="D97" s="128" t="s">
        <v>466</v>
      </c>
      <c r="E97" s="128"/>
      <c r="F97" s="98" t="s">
        <v>473</v>
      </c>
      <c r="G97" s="128" t="s">
        <v>478</v>
      </c>
      <c r="H97" s="128"/>
      <c r="I97" s="128"/>
      <c r="J97" s="14"/>
      <c r="K97" s="14"/>
      <c r="L97" s="14"/>
      <c r="M97" s="14"/>
    </row>
    <row r="98" spans="3:13" ht="15" customHeight="1" x14ac:dyDescent="0.25">
      <c r="D98" s="128" t="s">
        <v>467</v>
      </c>
      <c r="E98" s="128"/>
      <c r="F98" s="98" t="s">
        <v>474</v>
      </c>
      <c r="G98" s="128" t="s">
        <v>468</v>
      </c>
      <c r="H98" s="128"/>
      <c r="I98" s="128"/>
      <c r="J98" s="14"/>
      <c r="K98" s="14"/>
      <c r="L98" s="14"/>
      <c r="M98" s="14"/>
    </row>
    <row r="99" spans="3:13" ht="15" customHeight="1" x14ac:dyDescent="0.25">
      <c r="D99" s="128" t="s">
        <v>469</v>
      </c>
      <c r="E99" s="128"/>
      <c r="F99" s="98" t="s">
        <v>475</v>
      </c>
      <c r="G99" s="128" t="s">
        <v>468</v>
      </c>
      <c r="H99" s="128"/>
      <c r="I99" s="128"/>
      <c r="J99" s="14"/>
      <c r="K99" s="14"/>
      <c r="L99" s="14"/>
      <c r="M99" s="14"/>
    </row>
    <row r="100" spans="3:13" x14ac:dyDescent="0.25">
      <c r="D100" s="128" t="s">
        <v>470</v>
      </c>
      <c r="E100" s="128"/>
      <c r="F100" s="98" t="s">
        <v>476</v>
      </c>
      <c r="G100" s="128" t="s">
        <v>468</v>
      </c>
      <c r="H100" s="128"/>
      <c r="I100" s="128"/>
      <c r="J100" s="14"/>
      <c r="K100" s="14"/>
      <c r="L100" s="14"/>
      <c r="M100" s="14"/>
    </row>
    <row r="101" spans="3:13" ht="25.5" customHeight="1" x14ac:dyDescent="0.25">
      <c r="D101" s="128" t="s">
        <v>471</v>
      </c>
      <c r="E101" s="128"/>
      <c r="F101" s="98" t="s">
        <v>477</v>
      </c>
      <c r="G101" s="128" t="s">
        <v>472</v>
      </c>
      <c r="H101" s="128"/>
      <c r="I101" s="128"/>
      <c r="J101" s="14"/>
      <c r="K101" s="14"/>
      <c r="L101" s="14"/>
      <c r="M101" s="14"/>
    </row>
    <row r="102" spans="3:13" s="14" customFormat="1" ht="39.75" customHeight="1" x14ac:dyDescent="0.25">
      <c r="C102" s="21"/>
      <c r="D102" s="128" t="s">
        <v>482</v>
      </c>
      <c r="E102" s="128"/>
      <c r="F102" s="98" t="s">
        <v>483</v>
      </c>
      <c r="G102" s="128" t="s">
        <v>484</v>
      </c>
      <c r="H102" s="128"/>
      <c r="I102" s="128"/>
    </row>
    <row r="103" spans="3:13" s="14" customFormat="1" x14ac:dyDescent="0.25">
      <c r="C103" s="21"/>
      <c r="D103" s="10"/>
      <c r="E103" s="99"/>
      <c r="F103" s="99"/>
      <c r="G103" s="99"/>
      <c r="H103" s="100"/>
      <c r="I103" s="100"/>
      <c r="J103" s="100"/>
      <c r="K103" s="101"/>
      <c r="L103" s="101"/>
      <c r="M103" s="101"/>
    </row>
    <row r="104" spans="3:13" x14ac:dyDescent="0.25">
      <c r="E104" s="14"/>
      <c r="F104" s="14"/>
      <c r="G104" s="14"/>
      <c r="H104" s="14"/>
      <c r="I104" s="14"/>
      <c r="J104" s="14"/>
      <c r="K104" s="14"/>
      <c r="L104" s="14"/>
      <c r="M104" s="14"/>
    </row>
    <row r="105" spans="3:13" ht="80.25" customHeight="1" x14ac:dyDescent="0.25">
      <c r="D105" s="129" t="s">
        <v>481</v>
      </c>
      <c r="E105" s="129"/>
      <c r="F105" s="18" t="s">
        <v>480</v>
      </c>
      <c r="G105" s="129" t="s">
        <v>479</v>
      </c>
      <c r="H105" s="129"/>
      <c r="I105" s="129"/>
      <c r="J105" s="14"/>
      <c r="K105" s="14"/>
      <c r="L105" s="14"/>
      <c r="M105" s="14"/>
    </row>
  </sheetData>
  <autoFilter ref="B6:AF89" xr:uid="{A955EC26-46B0-4B4B-8FF7-22D12365E4A1}">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3" showButton="0"/>
    <filterColumn colId="24" showButton="0"/>
    <filterColumn colId="25" showButton="0"/>
    <filterColumn colId="26" showButton="0"/>
    <filterColumn colId="27" showButton="0"/>
    <filterColumn colId="29" showButton="0"/>
  </autoFilter>
  <sortState xmlns:xlrd2="http://schemas.microsoft.com/office/spreadsheetml/2017/richdata2" ref="AH8:AH14">
    <sortCondition ref="AH8"/>
  </sortState>
  <dataConsolidate/>
  <mergeCells count="39">
    <mergeCell ref="AE1:AF1"/>
    <mergeCell ref="AE2:AF2"/>
    <mergeCell ref="AE3:AF3"/>
    <mergeCell ref="AE4:AF4"/>
    <mergeCell ref="G6:G7"/>
    <mergeCell ref="H6:H7"/>
    <mergeCell ref="M6:M7"/>
    <mergeCell ref="I6:I7"/>
    <mergeCell ref="AE6:AF6"/>
    <mergeCell ref="B1:D4"/>
    <mergeCell ref="G96:I96"/>
    <mergeCell ref="D94:I94"/>
    <mergeCell ref="D96:E96"/>
    <mergeCell ref="B6:B7"/>
    <mergeCell ref="C6:C7"/>
    <mergeCell ref="D6:D7"/>
    <mergeCell ref="E6:E7"/>
    <mergeCell ref="E1:AD4"/>
    <mergeCell ref="Y6:AD6"/>
    <mergeCell ref="X6:X7"/>
    <mergeCell ref="N6:W6"/>
    <mergeCell ref="F6:F7"/>
    <mergeCell ref="J6:J7"/>
    <mergeCell ref="K6:K7"/>
    <mergeCell ref="L6:L7"/>
    <mergeCell ref="G99:I99"/>
    <mergeCell ref="G100:I100"/>
    <mergeCell ref="D99:E99"/>
    <mergeCell ref="D100:E100"/>
    <mergeCell ref="G97:I97"/>
    <mergeCell ref="G98:I98"/>
    <mergeCell ref="D97:E97"/>
    <mergeCell ref="D98:E98"/>
    <mergeCell ref="G101:I101"/>
    <mergeCell ref="G105:I105"/>
    <mergeCell ref="D101:E101"/>
    <mergeCell ref="D105:E105"/>
    <mergeCell ref="D102:E102"/>
    <mergeCell ref="G102:I102"/>
  </mergeCells>
  <phoneticPr fontId="22" type="noConversion"/>
  <conditionalFormatting sqref="AD8:AF8 AE9:AF9 AE60:AF60 AE83:AF87 AD9:AD87 M86:M89 AD88:AF89">
    <cfRule type="cellIs" dxfId="435" priority="1329" operator="between">
      <formula>8</formula>
      <formula>10</formula>
    </cfRule>
    <cfRule type="cellIs" dxfId="434" priority="1330" operator="between">
      <formula>6</formula>
      <formula>7</formula>
    </cfRule>
    <cfRule type="cellIs" dxfId="433" priority="1331" operator="equal">
      <formula>5</formula>
    </cfRule>
    <cfRule type="cellIs" dxfId="432" priority="1332" operator="between">
      <formula>2</formula>
      <formula>4</formula>
    </cfRule>
    <cfRule type="cellIs" dxfId="431" priority="1333" operator="equal">
      <formula>"Extremo"</formula>
    </cfRule>
    <cfRule type="cellIs" dxfId="430" priority="1334" operator="equal">
      <formula>"Alto"</formula>
    </cfRule>
    <cfRule type="cellIs" dxfId="429" priority="1335" operator="equal">
      <formula>"Medio"</formula>
    </cfRule>
    <cfRule type="cellIs" dxfId="428" priority="1336" operator="equal">
      <formula>"Bajo"</formula>
    </cfRule>
  </conditionalFormatting>
  <conditionalFormatting sqref="AE34:AF37">
    <cfRule type="cellIs" dxfId="427" priority="1225" operator="between">
      <formula>8</formula>
      <formula>10</formula>
    </cfRule>
    <cfRule type="cellIs" dxfId="426" priority="1226" operator="between">
      <formula>6</formula>
      <formula>7</formula>
    </cfRule>
    <cfRule type="cellIs" dxfId="425" priority="1227" operator="equal">
      <formula>5</formula>
    </cfRule>
    <cfRule type="cellIs" dxfId="424" priority="1228" operator="between">
      <formula>2</formula>
      <formula>4</formula>
    </cfRule>
    <cfRule type="cellIs" dxfId="423" priority="1229" operator="equal">
      <formula>"Extremo"</formula>
    </cfRule>
    <cfRule type="cellIs" dxfId="422" priority="1230" operator="equal">
      <formula>"Alto"</formula>
    </cfRule>
    <cfRule type="cellIs" dxfId="421" priority="1231" operator="equal">
      <formula>"Medio"</formula>
    </cfRule>
    <cfRule type="cellIs" dxfId="420" priority="1232" operator="equal">
      <formula>"Bajo"</formula>
    </cfRule>
  </conditionalFormatting>
  <conditionalFormatting sqref="AE48:AF50">
    <cfRule type="cellIs" dxfId="419" priority="1193" operator="between">
      <formula>8</formula>
      <formula>10</formula>
    </cfRule>
    <cfRule type="cellIs" dxfId="418" priority="1194" operator="between">
      <formula>6</formula>
      <formula>7</formula>
    </cfRule>
    <cfRule type="cellIs" dxfId="417" priority="1195" operator="equal">
      <formula>5</formula>
    </cfRule>
    <cfRule type="cellIs" dxfId="416" priority="1196" operator="between">
      <formula>2</formula>
      <formula>4</formula>
    </cfRule>
    <cfRule type="cellIs" dxfId="415" priority="1197" operator="equal">
      <formula>"Extremo"</formula>
    </cfRule>
    <cfRule type="cellIs" dxfId="414" priority="1198" operator="equal">
      <formula>"Alto"</formula>
    </cfRule>
    <cfRule type="cellIs" dxfId="413" priority="1199" operator="equal">
      <formula>"Medio"</formula>
    </cfRule>
    <cfRule type="cellIs" dxfId="412" priority="1200" operator="equal">
      <formula>"Bajo"</formula>
    </cfRule>
  </conditionalFormatting>
  <conditionalFormatting sqref="AE30:AF33">
    <cfRule type="cellIs" dxfId="411" priority="521" operator="between">
      <formula>8</formula>
      <formula>10</formula>
    </cfRule>
    <cfRule type="cellIs" dxfId="410" priority="522" operator="between">
      <formula>6</formula>
      <formula>7</formula>
    </cfRule>
    <cfRule type="cellIs" dxfId="409" priority="523" operator="equal">
      <formula>5</formula>
    </cfRule>
    <cfRule type="cellIs" dxfId="408" priority="524" operator="between">
      <formula>2</formula>
      <formula>4</formula>
    </cfRule>
    <cfRule type="cellIs" dxfId="407" priority="525" operator="equal">
      <formula>"Extremo"</formula>
    </cfRule>
    <cfRule type="cellIs" dxfId="406" priority="526" operator="equal">
      <formula>"Alto"</formula>
    </cfRule>
    <cfRule type="cellIs" dxfId="405" priority="527" operator="equal">
      <formula>"Medio"</formula>
    </cfRule>
    <cfRule type="cellIs" dxfId="404" priority="528" operator="equal">
      <formula>"Bajo"</formula>
    </cfRule>
  </conditionalFormatting>
  <conditionalFormatting sqref="AE65:AF70">
    <cfRule type="cellIs" dxfId="403" priority="513" operator="between">
      <formula>8</formula>
      <formula>10</formula>
    </cfRule>
    <cfRule type="cellIs" dxfId="402" priority="514" operator="between">
      <formula>6</formula>
      <formula>7</formula>
    </cfRule>
    <cfRule type="cellIs" dxfId="401" priority="515" operator="equal">
      <formula>5</formula>
    </cfRule>
    <cfRule type="cellIs" dxfId="400" priority="516" operator="between">
      <formula>2</formula>
      <formula>4</formula>
    </cfRule>
    <cfRule type="cellIs" dxfId="399" priority="517" operator="equal">
      <formula>"Extremo"</formula>
    </cfRule>
    <cfRule type="cellIs" dxfId="398" priority="518" operator="equal">
      <formula>"Alto"</formula>
    </cfRule>
    <cfRule type="cellIs" dxfId="397" priority="519" operator="equal">
      <formula>"Medio"</formula>
    </cfRule>
    <cfRule type="cellIs" dxfId="396" priority="520" operator="equal">
      <formula>"Bajo"</formula>
    </cfRule>
  </conditionalFormatting>
  <conditionalFormatting sqref="AE19:AF20">
    <cfRule type="cellIs" dxfId="395" priority="505" operator="between">
      <formula>8</formula>
      <formula>10</formula>
    </cfRule>
    <cfRule type="cellIs" dxfId="394" priority="506" operator="between">
      <formula>6</formula>
      <formula>7</formula>
    </cfRule>
    <cfRule type="cellIs" dxfId="393" priority="507" operator="equal">
      <formula>5</formula>
    </cfRule>
    <cfRule type="cellIs" dxfId="392" priority="508" operator="between">
      <formula>2</formula>
      <formula>4</formula>
    </cfRule>
    <cfRule type="cellIs" dxfId="391" priority="509" operator="equal">
      <formula>"Extremo"</formula>
    </cfRule>
    <cfRule type="cellIs" dxfId="390" priority="510" operator="equal">
      <formula>"Alto"</formula>
    </cfRule>
    <cfRule type="cellIs" dxfId="389" priority="511" operator="equal">
      <formula>"Medio"</formula>
    </cfRule>
    <cfRule type="cellIs" dxfId="388" priority="512" operator="equal">
      <formula>"Bajo"</formula>
    </cfRule>
  </conditionalFormatting>
  <conditionalFormatting sqref="AE21:AF22">
    <cfRule type="cellIs" dxfId="387" priority="497" operator="between">
      <formula>8</formula>
      <formula>10</formula>
    </cfRule>
    <cfRule type="cellIs" dxfId="386" priority="498" operator="between">
      <formula>6</formula>
      <formula>7</formula>
    </cfRule>
    <cfRule type="cellIs" dxfId="385" priority="499" operator="equal">
      <formula>5</formula>
    </cfRule>
    <cfRule type="cellIs" dxfId="384" priority="500" operator="between">
      <formula>2</formula>
      <formula>4</formula>
    </cfRule>
    <cfRule type="cellIs" dxfId="383" priority="501" operator="equal">
      <formula>"Extremo"</formula>
    </cfRule>
    <cfRule type="cellIs" dxfId="382" priority="502" operator="equal">
      <formula>"Alto"</formula>
    </cfRule>
    <cfRule type="cellIs" dxfId="381" priority="503" operator="equal">
      <formula>"Medio"</formula>
    </cfRule>
    <cfRule type="cellIs" dxfId="380" priority="504" operator="equal">
      <formula>"Bajo"</formula>
    </cfRule>
  </conditionalFormatting>
  <conditionalFormatting sqref="AE23:AF23">
    <cfRule type="cellIs" dxfId="379" priority="489" operator="between">
      <formula>8</formula>
      <formula>10</formula>
    </cfRule>
    <cfRule type="cellIs" dxfId="378" priority="490" operator="between">
      <formula>6</formula>
      <formula>7</formula>
    </cfRule>
    <cfRule type="cellIs" dxfId="377" priority="491" operator="equal">
      <formula>5</formula>
    </cfRule>
    <cfRule type="cellIs" dxfId="376" priority="492" operator="between">
      <formula>2</formula>
      <formula>4</formula>
    </cfRule>
    <cfRule type="cellIs" dxfId="375" priority="493" operator="equal">
      <formula>"Extremo"</formula>
    </cfRule>
    <cfRule type="cellIs" dxfId="374" priority="494" operator="equal">
      <formula>"Alto"</formula>
    </cfRule>
    <cfRule type="cellIs" dxfId="373" priority="495" operator="equal">
      <formula>"Medio"</formula>
    </cfRule>
    <cfRule type="cellIs" dxfId="372" priority="496" operator="equal">
      <formula>"Bajo"</formula>
    </cfRule>
  </conditionalFormatting>
  <conditionalFormatting sqref="AE10:AF10">
    <cfRule type="cellIs" dxfId="371" priority="481" operator="between">
      <formula>8</formula>
      <formula>10</formula>
    </cfRule>
    <cfRule type="cellIs" dxfId="370" priority="482" operator="between">
      <formula>6</formula>
      <formula>7</formula>
    </cfRule>
    <cfRule type="cellIs" dxfId="369" priority="483" operator="equal">
      <formula>5</formula>
    </cfRule>
    <cfRule type="cellIs" dxfId="368" priority="484" operator="between">
      <formula>2</formula>
      <formula>4</formula>
    </cfRule>
    <cfRule type="cellIs" dxfId="367" priority="485" operator="equal">
      <formula>"Extremo"</formula>
    </cfRule>
    <cfRule type="cellIs" dxfId="366" priority="486" operator="equal">
      <formula>"Alto"</formula>
    </cfRule>
    <cfRule type="cellIs" dxfId="365" priority="487" operator="equal">
      <formula>"Medio"</formula>
    </cfRule>
    <cfRule type="cellIs" dxfId="364" priority="488" operator="equal">
      <formula>"Bajo"</formula>
    </cfRule>
  </conditionalFormatting>
  <conditionalFormatting sqref="AE12:AF13">
    <cfRule type="cellIs" dxfId="363" priority="473" operator="between">
      <formula>8</formula>
      <formula>10</formula>
    </cfRule>
    <cfRule type="cellIs" dxfId="362" priority="474" operator="between">
      <formula>6</formula>
      <formula>7</formula>
    </cfRule>
    <cfRule type="cellIs" dxfId="361" priority="475" operator="equal">
      <formula>5</formula>
    </cfRule>
    <cfRule type="cellIs" dxfId="360" priority="476" operator="between">
      <formula>2</formula>
      <formula>4</formula>
    </cfRule>
    <cfRule type="cellIs" dxfId="359" priority="477" operator="equal">
      <formula>"Extremo"</formula>
    </cfRule>
    <cfRule type="cellIs" dxfId="358" priority="478" operator="equal">
      <formula>"Alto"</formula>
    </cfRule>
    <cfRule type="cellIs" dxfId="357" priority="479" operator="equal">
      <formula>"Medio"</formula>
    </cfRule>
    <cfRule type="cellIs" dxfId="356" priority="480" operator="equal">
      <formula>"Bajo"</formula>
    </cfRule>
  </conditionalFormatting>
  <conditionalFormatting sqref="AE11:AF11">
    <cfRule type="cellIs" dxfId="355" priority="465" operator="between">
      <formula>8</formula>
      <formula>10</formula>
    </cfRule>
    <cfRule type="cellIs" dxfId="354" priority="466" operator="between">
      <formula>6</formula>
      <formula>7</formula>
    </cfRule>
    <cfRule type="cellIs" dxfId="353" priority="467" operator="equal">
      <formula>5</formula>
    </cfRule>
    <cfRule type="cellIs" dxfId="352" priority="468" operator="between">
      <formula>2</formula>
      <formula>4</formula>
    </cfRule>
    <cfRule type="cellIs" dxfId="351" priority="469" operator="equal">
      <formula>"Extremo"</formula>
    </cfRule>
    <cfRule type="cellIs" dxfId="350" priority="470" operator="equal">
      <formula>"Alto"</formula>
    </cfRule>
    <cfRule type="cellIs" dxfId="349" priority="471" operator="equal">
      <formula>"Medio"</formula>
    </cfRule>
    <cfRule type="cellIs" dxfId="348" priority="472" operator="equal">
      <formula>"Bajo"</formula>
    </cfRule>
  </conditionalFormatting>
  <conditionalFormatting sqref="AF42">
    <cfRule type="cellIs" dxfId="347" priority="457" operator="between">
      <formula>8</formula>
      <formula>10</formula>
    </cfRule>
    <cfRule type="cellIs" dxfId="346" priority="458" operator="between">
      <formula>6</formula>
      <formula>7</formula>
    </cfRule>
    <cfRule type="cellIs" dxfId="345" priority="459" operator="equal">
      <formula>5</formula>
    </cfRule>
    <cfRule type="cellIs" dxfId="344" priority="460" operator="between">
      <formula>2</formula>
      <formula>4</formula>
    </cfRule>
    <cfRule type="cellIs" dxfId="343" priority="461" operator="equal">
      <formula>"Extremo"</formula>
    </cfRule>
    <cfRule type="cellIs" dxfId="342" priority="462" operator="equal">
      <formula>"Alto"</formula>
    </cfRule>
    <cfRule type="cellIs" dxfId="341" priority="463" operator="equal">
      <formula>"Medio"</formula>
    </cfRule>
    <cfRule type="cellIs" dxfId="340" priority="464" operator="equal">
      <formula>"Bajo"</formula>
    </cfRule>
  </conditionalFormatting>
  <conditionalFormatting sqref="AE40:AF41">
    <cfRule type="cellIs" dxfId="339" priority="449" operator="between">
      <formula>8</formula>
      <formula>10</formula>
    </cfRule>
    <cfRule type="cellIs" dxfId="338" priority="450" operator="between">
      <formula>6</formula>
      <formula>7</formula>
    </cfRule>
    <cfRule type="cellIs" dxfId="337" priority="451" operator="equal">
      <formula>5</formula>
    </cfRule>
    <cfRule type="cellIs" dxfId="336" priority="452" operator="between">
      <formula>2</formula>
      <formula>4</formula>
    </cfRule>
    <cfRule type="cellIs" dxfId="335" priority="453" operator="equal">
      <formula>"Extremo"</formula>
    </cfRule>
    <cfRule type="cellIs" dxfId="334" priority="454" operator="equal">
      <formula>"Alto"</formula>
    </cfRule>
    <cfRule type="cellIs" dxfId="333" priority="455" operator="equal">
      <formula>"Medio"</formula>
    </cfRule>
    <cfRule type="cellIs" dxfId="332" priority="456" operator="equal">
      <formula>"Bajo"</formula>
    </cfRule>
  </conditionalFormatting>
  <conditionalFormatting sqref="AF43">
    <cfRule type="cellIs" dxfId="331" priority="441" operator="between">
      <formula>8</formula>
      <formula>10</formula>
    </cfRule>
    <cfRule type="cellIs" dxfId="330" priority="442" operator="between">
      <formula>6</formula>
      <formula>7</formula>
    </cfRule>
    <cfRule type="cellIs" dxfId="329" priority="443" operator="equal">
      <formula>5</formula>
    </cfRule>
    <cfRule type="cellIs" dxfId="328" priority="444" operator="between">
      <formula>2</formula>
      <formula>4</formula>
    </cfRule>
    <cfRule type="cellIs" dxfId="327" priority="445" operator="equal">
      <formula>"Extremo"</formula>
    </cfRule>
    <cfRule type="cellIs" dxfId="326" priority="446" operator="equal">
      <formula>"Alto"</formula>
    </cfRule>
    <cfRule type="cellIs" dxfId="325" priority="447" operator="equal">
      <formula>"Medio"</formula>
    </cfRule>
    <cfRule type="cellIs" dxfId="324" priority="448" operator="equal">
      <formula>"Bajo"</formula>
    </cfRule>
  </conditionalFormatting>
  <conditionalFormatting sqref="AE42">
    <cfRule type="cellIs" dxfId="323" priority="433" operator="between">
      <formula>8</formula>
      <formula>10</formula>
    </cfRule>
    <cfRule type="cellIs" dxfId="322" priority="434" operator="between">
      <formula>6</formula>
      <formula>7</formula>
    </cfRule>
    <cfRule type="cellIs" dxfId="321" priority="435" operator="equal">
      <formula>5</formula>
    </cfRule>
    <cfRule type="cellIs" dxfId="320" priority="436" operator="between">
      <formula>2</formula>
      <formula>4</formula>
    </cfRule>
    <cfRule type="cellIs" dxfId="319" priority="437" operator="equal">
      <formula>"Extremo"</formula>
    </cfRule>
    <cfRule type="cellIs" dxfId="318" priority="438" operator="equal">
      <formula>"Alto"</formula>
    </cfRule>
    <cfRule type="cellIs" dxfId="317" priority="439" operator="equal">
      <formula>"Medio"</formula>
    </cfRule>
    <cfRule type="cellIs" dxfId="316" priority="440" operator="equal">
      <formula>"Bajo"</formula>
    </cfRule>
  </conditionalFormatting>
  <conditionalFormatting sqref="AE43">
    <cfRule type="cellIs" dxfId="315" priority="425" operator="between">
      <formula>8</formula>
      <formula>10</formula>
    </cfRule>
    <cfRule type="cellIs" dxfId="314" priority="426" operator="between">
      <formula>6</formula>
      <formula>7</formula>
    </cfRule>
    <cfRule type="cellIs" dxfId="313" priority="427" operator="equal">
      <formula>5</formula>
    </cfRule>
    <cfRule type="cellIs" dxfId="312" priority="428" operator="between">
      <formula>2</formula>
      <formula>4</formula>
    </cfRule>
    <cfRule type="cellIs" dxfId="311" priority="429" operator="equal">
      <formula>"Extremo"</formula>
    </cfRule>
    <cfRule type="cellIs" dxfId="310" priority="430" operator="equal">
      <formula>"Alto"</formula>
    </cfRule>
    <cfRule type="cellIs" dxfId="309" priority="431" operator="equal">
      <formula>"Medio"</formula>
    </cfRule>
    <cfRule type="cellIs" dxfId="308" priority="432" operator="equal">
      <formula>"Bajo"</formula>
    </cfRule>
  </conditionalFormatting>
  <conditionalFormatting sqref="AE39:AF39">
    <cfRule type="cellIs" dxfId="307" priority="409" operator="between">
      <formula>8</formula>
      <formula>10</formula>
    </cfRule>
    <cfRule type="cellIs" dxfId="306" priority="410" operator="between">
      <formula>6</formula>
      <formula>7</formula>
    </cfRule>
    <cfRule type="cellIs" dxfId="305" priority="411" operator="equal">
      <formula>5</formula>
    </cfRule>
    <cfRule type="cellIs" dxfId="304" priority="412" operator="between">
      <formula>2</formula>
      <formula>4</formula>
    </cfRule>
    <cfRule type="cellIs" dxfId="303" priority="413" operator="equal">
      <formula>"Extremo"</formula>
    </cfRule>
    <cfRule type="cellIs" dxfId="302" priority="414" operator="equal">
      <formula>"Alto"</formula>
    </cfRule>
    <cfRule type="cellIs" dxfId="301" priority="415" operator="equal">
      <formula>"Medio"</formula>
    </cfRule>
    <cfRule type="cellIs" dxfId="300" priority="416" operator="equal">
      <formula>"Bajo"</formula>
    </cfRule>
  </conditionalFormatting>
  <conditionalFormatting sqref="AE57">
    <cfRule type="cellIs" dxfId="299" priority="401" operator="between">
      <formula>8</formula>
      <formula>10</formula>
    </cfRule>
    <cfRule type="cellIs" dxfId="298" priority="402" operator="between">
      <formula>6</formula>
      <formula>7</formula>
    </cfRule>
    <cfRule type="cellIs" dxfId="297" priority="403" operator="equal">
      <formula>5</formula>
    </cfRule>
    <cfRule type="cellIs" dxfId="296" priority="404" operator="between">
      <formula>2</formula>
      <formula>4</formula>
    </cfRule>
    <cfRule type="cellIs" dxfId="295" priority="405" operator="equal">
      <formula>"Extremo"</formula>
    </cfRule>
    <cfRule type="cellIs" dxfId="294" priority="406" operator="equal">
      <formula>"Alto"</formula>
    </cfRule>
    <cfRule type="cellIs" dxfId="293" priority="407" operator="equal">
      <formula>"Medio"</formula>
    </cfRule>
    <cfRule type="cellIs" dxfId="292" priority="408" operator="equal">
      <formula>"Bajo"</formula>
    </cfRule>
  </conditionalFormatting>
  <conditionalFormatting sqref="AF57">
    <cfRule type="cellIs" dxfId="291" priority="393" operator="between">
      <formula>8</formula>
      <formula>10</formula>
    </cfRule>
    <cfRule type="cellIs" dxfId="290" priority="394" operator="between">
      <formula>6</formula>
      <formula>7</formula>
    </cfRule>
    <cfRule type="cellIs" dxfId="289" priority="395" operator="equal">
      <formula>5</formula>
    </cfRule>
    <cfRule type="cellIs" dxfId="288" priority="396" operator="between">
      <formula>2</formula>
      <formula>4</formula>
    </cfRule>
    <cfRule type="cellIs" dxfId="287" priority="397" operator="equal">
      <formula>"Extremo"</formula>
    </cfRule>
    <cfRule type="cellIs" dxfId="286" priority="398" operator="equal">
      <formula>"Alto"</formula>
    </cfRule>
    <cfRule type="cellIs" dxfId="285" priority="399" operator="equal">
      <formula>"Medio"</formula>
    </cfRule>
    <cfRule type="cellIs" dxfId="284" priority="400" operator="equal">
      <formula>"Bajo"</formula>
    </cfRule>
  </conditionalFormatting>
  <conditionalFormatting sqref="AE58:AF58">
    <cfRule type="cellIs" dxfId="283" priority="385" operator="between">
      <formula>8</formula>
      <formula>10</formula>
    </cfRule>
    <cfRule type="cellIs" dxfId="282" priority="386" operator="between">
      <formula>6</formula>
      <formula>7</formula>
    </cfRule>
    <cfRule type="cellIs" dxfId="281" priority="387" operator="equal">
      <formula>5</formula>
    </cfRule>
    <cfRule type="cellIs" dxfId="280" priority="388" operator="between">
      <formula>2</formula>
      <formula>4</formula>
    </cfRule>
    <cfRule type="cellIs" dxfId="279" priority="389" operator="equal">
      <formula>"Extremo"</formula>
    </cfRule>
    <cfRule type="cellIs" dxfId="278" priority="390" operator="equal">
      <formula>"Alto"</formula>
    </cfRule>
    <cfRule type="cellIs" dxfId="277" priority="391" operator="equal">
      <formula>"Medio"</formula>
    </cfRule>
    <cfRule type="cellIs" dxfId="276" priority="392" operator="equal">
      <formula>"Bajo"</formula>
    </cfRule>
  </conditionalFormatting>
  <conditionalFormatting sqref="AF27:AF28">
    <cfRule type="cellIs" dxfId="275" priority="361" operator="between">
      <formula>8</formula>
      <formula>10</formula>
    </cfRule>
    <cfRule type="cellIs" dxfId="274" priority="362" operator="between">
      <formula>6</formula>
      <formula>7</formula>
    </cfRule>
    <cfRule type="cellIs" dxfId="273" priority="363" operator="equal">
      <formula>5</formula>
    </cfRule>
    <cfRule type="cellIs" dxfId="272" priority="364" operator="between">
      <formula>2</formula>
      <formula>4</formula>
    </cfRule>
    <cfRule type="cellIs" dxfId="271" priority="365" operator="equal">
      <formula>"Extremo"</formula>
    </cfRule>
    <cfRule type="cellIs" dxfId="270" priority="366" operator="equal">
      <formula>"Alto"</formula>
    </cfRule>
    <cfRule type="cellIs" dxfId="269" priority="367" operator="equal">
      <formula>"Medio"</formula>
    </cfRule>
    <cfRule type="cellIs" dxfId="268" priority="368" operator="equal">
      <formula>"Bajo"</formula>
    </cfRule>
  </conditionalFormatting>
  <conditionalFormatting sqref="AE15">
    <cfRule type="cellIs" dxfId="267" priority="353" operator="between">
      <formula>8</formula>
      <formula>10</formula>
    </cfRule>
    <cfRule type="cellIs" dxfId="266" priority="354" operator="between">
      <formula>6</formula>
      <formula>7</formula>
    </cfRule>
    <cfRule type="cellIs" dxfId="265" priority="355" operator="equal">
      <formula>5</formula>
    </cfRule>
    <cfRule type="cellIs" dxfId="264" priority="356" operator="between">
      <formula>2</formula>
      <formula>4</formula>
    </cfRule>
    <cfRule type="cellIs" dxfId="263" priority="357" operator="equal">
      <formula>"Extremo"</formula>
    </cfRule>
    <cfRule type="cellIs" dxfId="262" priority="358" operator="equal">
      <formula>"Alto"</formula>
    </cfRule>
    <cfRule type="cellIs" dxfId="261" priority="359" operator="equal">
      <formula>"Medio"</formula>
    </cfRule>
    <cfRule type="cellIs" dxfId="260" priority="360" operator="equal">
      <formula>"Bajo"</formula>
    </cfRule>
  </conditionalFormatting>
  <conditionalFormatting sqref="AE16:AE18">
    <cfRule type="cellIs" dxfId="259" priority="345" operator="between">
      <formula>8</formula>
      <formula>10</formula>
    </cfRule>
    <cfRule type="cellIs" dxfId="258" priority="346" operator="between">
      <formula>6</formula>
      <formula>7</formula>
    </cfRule>
    <cfRule type="cellIs" dxfId="257" priority="347" operator="equal">
      <formula>5</formula>
    </cfRule>
    <cfRule type="cellIs" dxfId="256" priority="348" operator="between">
      <formula>2</formula>
      <formula>4</formula>
    </cfRule>
    <cfRule type="cellIs" dxfId="255" priority="349" operator="equal">
      <formula>"Extremo"</formula>
    </cfRule>
    <cfRule type="cellIs" dxfId="254" priority="350" operator="equal">
      <formula>"Alto"</formula>
    </cfRule>
    <cfRule type="cellIs" dxfId="253" priority="351" operator="equal">
      <formula>"Medio"</formula>
    </cfRule>
    <cfRule type="cellIs" dxfId="252" priority="352" operator="equal">
      <formula>"Bajo"</formula>
    </cfRule>
  </conditionalFormatting>
  <conditionalFormatting sqref="AE14:AF14">
    <cfRule type="cellIs" dxfId="251" priority="337" operator="between">
      <formula>8</formula>
      <formula>10</formula>
    </cfRule>
    <cfRule type="cellIs" dxfId="250" priority="338" operator="between">
      <formula>6</formula>
      <formula>7</formula>
    </cfRule>
    <cfRule type="cellIs" dxfId="249" priority="339" operator="equal">
      <formula>5</formula>
    </cfRule>
    <cfRule type="cellIs" dxfId="248" priority="340" operator="between">
      <formula>2</formula>
      <formula>4</formula>
    </cfRule>
    <cfRule type="cellIs" dxfId="247" priority="341" operator="equal">
      <formula>"Extremo"</formula>
    </cfRule>
    <cfRule type="cellIs" dxfId="246" priority="342" operator="equal">
      <formula>"Alto"</formula>
    </cfRule>
    <cfRule type="cellIs" dxfId="245" priority="343" operator="equal">
      <formula>"Medio"</formula>
    </cfRule>
    <cfRule type="cellIs" dxfId="244" priority="344" operator="equal">
      <formula>"Bajo"</formula>
    </cfRule>
  </conditionalFormatting>
  <conditionalFormatting sqref="AF15">
    <cfRule type="cellIs" dxfId="243" priority="329" operator="between">
      <formula>8</formula>
      <formula>10</formula>
    </cfRule>
    <cfRule type="cellIs" dxfId="242" priority="330" operator="between">
      <formula>6</formula>
      <formula>7</formula>
    </cfRule>
    <cfRule type="cellIs" dxfId="241" priority="331" operator="equal">
      <formula>5</formula>
    </cfRule>
    <cfRule type="cellIs" dxfId="240" priority="332" operator="between">
      <formula>2</formula>
      <formula>4</formula>
    </cfRule>
    <cfRule type="cellIs" dxfId="239" priority="333" operator="equal">
      <formula>"Extremo"</formula>
    </cfRule>
    <cfRule type="cellIs" dxfId="238" priority="334" operator="equal">
      <formula>"Alto"</formula>
    </cfRule>
    <cfRule type="cellIs" dxfId="237" priority="335" operator="equal">
      <formula>"Medio"</formula>
    </cfRule>
    <cfRule type="cellIs" dxfId="236" priority="336" operator="equal">
      <formula>"Bajo"</formula>
    </cfRule>
  </conditionalFormatting>
  <conditionalFormatting sqref="AF16">
    <cfRule type="cellIs" dxfId="235" priority="321" operator="between">
      <formula>8</formula>
      <formula>10</formula>
    </cfRule>
    <cfRule type="cellIs" dxfId="234" priority="322" operator="between">
      <formula>6</formula>
      <formula>7</formula>
    </cfRule>
    <cfRule type="cellIs" dxfId="233" priority="323" operator="equal">
      <formula>5</formula>
    </cfRule>
    <cfRule type="cellIs" dxfId="232" priority="324" operator="between">
      <formula>2</formula>
      <formula>4</formula>
    </cfRule>
    <cfRule type="cellIs" dxfId="231" priority="325" operator="equal">
      <formula>"Extremo"</formula>
    </cfRule>
    <cfRule type="cellIs" dxfId="230" priority="326" operator="equal">
      <formula>"Alto"</formula>
    </cfRule>
    <cfRule type="cellIs" dxfId="229" priority="327" operator="equal">
      <formula>"Medio"</formula>
    </cfRule>
    <cfRule type="cellIs" dxfId="228" priority="328" operator="equal">
      <formula>"Bajo"</formula>
    </cfRule>
  </conditionalFormatting>
  <conditionalFormatting sqref="AF17">
    <cfRule type="cellIs" dxfId="227" priority="313" operator="between">
      <formula>8</formula>
      <formula>10</formula>
    </cfRule>
    <cfRule type="cellIs" dxfId="226" priority="314" operator="between">
      <formula>6</formula>
      <formula>7</formula>
    </cfRule>
    <cfRule type="cellIs" dxfId="225" priority="315" operator="equal">
      <formula>5</formula>
    </cfRule>
    <cfRule type="cellIs" dxfId="224" priority="316" operator="between">
      <formula>2</formula>
      <formula>4</formula>
    </cfRule>
    <cfRule type="cellIs" dxfId="223" priority="317" operator="equal">
      <formula>"Extremo"</formula>
    </cfRule>
    <cfRule type="cellIs" dxfId="222" priority="318" operator="equal">
      <formula>"Alto"</formula>
    </cfRule>
    <cfRule type="cellIs" dxfId="221" priority="319" operator="equal">
      <formula>"Medio"</formula>
    </cfRule>
    <cfRule type="cellIs" dxfId="220" priority="320" operator="equal">
      <formula>"Bajo"</formula>
    </cfRule>
  </conditionalFormatting>
  <conditionalFormatting sqref="AF18">
    <cfRule type="cellIs" dxfId="219" priority="305" operator="between">
      <formula>8</formula>
      <formula>10</formula>
    </cfRule>
    <cfRule type="cellIs" dxfId="218" priority="306" operator="between">
      <formula>6</formula>
      <formula>7</formula>
    </cfRule>
    <cfRule type="cellIs" dxfId="217" priority="307" operator="equal">
      <formula>5</formula>
    </cfRule>
    <cfRule type="cellIs" dxfId="216" priority="308" operator="between">
      <formula>2</formula>
      <formula>4</formula>
    </cfRule>
    <cfRule type="cellIs" dxfId="215" priority="309" operator="equal">
      <formula>"Extremo"</formula>
    </cfRule>
    <cfRule type="cellIs" dxfId="214" priority="310" operator="equal">
      <formula>"Alto"</formula>
    </cfRule>
    <cfRule type="cellIs" dxfId="213" priority="311" operator="equal">
      <formula>"Medio"</formula>
    </cfRule>
    <cfRule type="cellIs" dxfId="212" priority="312" operator="equal">
      <formula>"Bajo"</formula>
    </cfRule>
  </conditionalFormatting>
  <conditionalFormatting sqref="AE54:AF54">
    <cfRule type="cellIs" dxfId="211" priority="297" operator="between">
      <formula>8</formula>
      <formula>10</formula>
    </cfRule>
    <cfRule type="cellIs" dxfId="210" priority="298" operator="between">
      <formula>6</formula>
      <formula>7</formula>
    </cfRule>
    <cfRule type="cellIs" dxfId="209" priority="299" operator="equal">
      <formula>5</formula>
    </cfRule>
    <cfRule type="cellIs" dxfId="208" priority="300" operator="between">
      <formula>2</formula>
      <formula>4</formula>
    </cfRule>
    <cfRule type="cellIs" dxfId="207" priority="301" operator="equal">
      <formula>"Extremo"</formula>
    </cfRule>
    <cfRule type="cellIs" dxfId="206" priority="302" operator="equal">
      <formula>"Alto"</formula>
    </cfRule>
    <cfRule type="cellIs" dxfId="205" priority="303" operator="equal">
      <formula>"Medio"</formula>
    </cfRule>
    <cfRule type="cellIs" dxfId="204" priority="304" operator="equal">
      <formula>"Bajo"</formula>
    </cfRule>
  </conditionalFormatting>
  <conditionalFormatting sqref="AE55:AF55">
    <cfRule type="cellIs" dxfId="203" priority="289" operator="between">
      <formula>8</formula>
      <formula>10</formula>
    </cfRule>
    <cfRule type="cellIs" dxfId="202" priority="290" operator="between">
      <formula>6</formula>
      <formula>7</formula>
    </cfRule>
    <cfRule type="cellIs" dxfId="201" priority="291" operator="equal">
      <formula>5</formula>
    </cfRule>
    <cfRule type="cellIs" dxfId="200" priority="292" operator="between">
      <formula>2</formula>
      <formula>4</formula>
    </cfRule>
    <cfRule type="cellIs" dxfId="199" priority="293" operator="equal">
      <formula>"Extremo"</formula>
    </cfRule>
    <cfRule type="cellIs" dxfId="198" priority="294" operator="equal">
      <formula>"Alto"</formula>
    </cfRule>
    <cfRule type="cellIs" dxfId="197" priority="295" operator="equal">
      <formula>"Medio"</formula>
    </cfRule>
    <cfRule type="cellIs" dxfId="196" priority="296" operator="equal">
      <formula>"Bajo"</formula>
    </cfRule>
  </conditionalFormatting>
  <conditionalFormatting sqref="AE56:AF56">
    <cfRule type="cellIs" dxfId="195" priority="281" operator="between">
      <formula>8</formula>
      <formula>10</formula>
    </cfRule>
    <cfRule type="cellIs" dxfId="194" priority="282" operator="between">
      <formula>6</formula>
      <formula>7</formula>
    </cfRule>
    <cfRule type="cellIs" dxfId="193" priority="283" operator="equal">
      <formula>5</formula>
    </cfRule>
    <cfRule type="cellIs" dxfId="192" priority="284" operator="between">
      <formula>2</formula>
      <formula>4</formula>
    </cfRule>
    <cfRule type="cellIs" dxfId="191" priority="285" operator="equal">
      <formula>"Extremo"</formula>
    </cfRule>
    <cfRule type="cellIs" dxfId="190" priority="286" operator="equal">
      <formula>"Alto"</formula>
    </cfRule>
    <cfRule type="cellIs" dxfId="189" priority="287" operator="equal">
      <formula>"Medio"</formula>
    </cfRule>
    <cfRule type="cellIs" dxfId="188" priority="288" operator="equal">
      <formula>"Bajo"</formula>
    </cfRule>
  </conditionalFormatting>
  <conditionalFormatting sqref="AE61:AF64">
    <cfRule type="cellIs" dxfId="187" priority="273" operator="between">
      <formula>8</formula>
      <formula>10</formula>
    </cfRule>
    <cfRule type="cellIs" dxfId="186" priority="274" operator="between">
      <formula>6</formula>
      <formula>7</formula>
    </cfRule>
    <cfRule type="cellIs" dxfId="185" priority="275" operator="equal">
      <formula>5</formula>
    </cfRule>
    <cfRule type="cellIs" dxfId="184" priority="276" operator="between">
      <formula>2</formula>
      <formula>4</formula>
    </cfRule>
    <cfRule type="cellIs" dxfId="183" priority="277" operator="equal">
      <formula>"Extremo"</formula>
    </cfRule>
    <cfRule type="cellIs" dxfId="182" priority="278" operator="equal">
      <formula>"Alto"</formula>
    </cfRule>
    <cfRule type="cellIs" dxfId="181" priority="279" operator="equal">
      <formula>"Medio"</formula>
    </cfRule>
    <cfRule type="cellIs" dxfId="180" priority="280" operator="equal">
      <formula>"Bajo"</formula>
    </cfRule>
  </conditionalFormatting>
  <conditionalFormatting sqref="AE73:AE76">
    <cfRule type="cellIs" dxfId="179" priority="265" operator="between">
      <formula>8</formula>
      <formula>10</formula>
    </cfRule>
    <cfRule type="cellIs" dxfId="178" priority="266" operator="between">
      <formula>6</formula>
      <formula>7</formula>
    </cfRule>
    <cfRule type="cellIs" dxfId="177" priority="267" operator="equal">
      <formula>5</formula>
    </cfRule>
    <cfRule type="cellIs" dxfId="176" priority="268" operator="between">
      <formula>2</formula>
      <formula>4</formula>
    </cfRule>
    <cfRule type="cellIs" dxfId="175" priority="269" operator="equal">
      <formula>"Extremo"</formula>
    </cfRule>
    <cfRule type="cellIs" dxfId="174" priority="270" operator="equal">
      <formula>"Alto"</formula>
    </cfRule>
    <cfRule type="cellIs" dxfId="173" priority="271" operator="equal">
      <formula>"Medio"</formula>
    </cfRule>
    <cfRule type="cellIs" dxfId="172" priority="272" operator="equal">
      <formula>"Bajo"</formula>
    </cfRule>
  </conditionalFormatting>
  <conditionalFormatting sqref="AE78:AE82">
    <cfRule type="cellIs" dxfId="171" priority="257" operator="between">
      <formula>8</formula>
      <formula>10</formula>
    </cfRule>
    <cfRule type="cellIs" dxfId="170" priority="258" operator="between">
      <formula>6</formula>
      <formula>7</formula>
    </cfRule>
    <cfRule type="cellIs" dxfId="169" priority="259" operator="equal">
      <formula>5</formula>
    </cfRule>
    <cfRule type="cellIs" dxfId="168" priority="260" operator="between">
      <formula>2</formula>
      <formula>4</formula>
    </cfRule>
    <cfRule type="cellIs" dxfId="167" priority="261" operator="equal">
      <formula>"Extremo"</formula>
    </cfRule>
    <cfRule type="cellIs" dxfId="166" priority="262" operator="equal">
      <formula>"Alto"</formula>
    </cfRule>
    <cfRule type="cellIs" dxfId="165" priority="263" operator="equal">
      <formula>"Medio"</formula>
    </cfRule>
    <cfRule type="cellIs" dxfId="164" priority="264" operator="equal">
      <formula>"Bajo"</formula>
    </cfRule>
  </conditionalFormatting>
  <conditionalFormatting sqref="AE77">
    <cfRule type="cellIs" dxfId="163" priority="249" operator="between">
      <formula>8</formula>
      <formula>10</formula>
    </cfRule>
    <cfRule type="cellIs" dxfId="162" priority="250" operator="between">
      <formula>6</formula>
      <formula>7</formula>
    </cfRule>
    <cfRule type="cellIs" dxfId="161" priority="251" operator="equal">
      <formula>5</formula>
    </cfRule>
    <cfRule type="cellIs" dxfId="160" priority="252" operator="between">
      <formula>2</formula>
      <formula>4</formula>
    </cfRule>
    <cfRule type="cellIs" dxfId="159" priority="253" operator="equal">
      <formula>"Extremo"</formula>
    </cfRule>
    <cfRule type="cellIs" dxfId="158" priority="254" operator="equal">
      <formula>"Alto"</formula>
    </cfRule>
    <cfRule type="cellIs" dxfId="157" priority="255" operator="equal">
      <formula>"Medio"</formula>
    </cfRule>
    <cfRule type="cellIs" dxfId="156" priority="256" operator="equal">
      <formula>"Bajo"</formula>
    </cfRule>
  </conditionalFormatting>
  <conditionalFormatting sqref="AF77">
    <cfRule type="cellIs" dxfId="155" priority="241" operator="between">
      <formula>8</formula>
      <formula>10</formula>
    </cfRule>
    <cfRule type="cellIs" dxfId="154" priority="242" operator="between">
      <formula>6</formula>
      <formula>7</formula>
    </cfRule>
    <cfRule type="cellIs" dxfId="153" priority="243" operator="equal">
      <formula>5</formula>
    </cfRule>
    <cfRule type="cellIs" dxfId="152" priority="244" operator="between">
      <formula>2</formula>
      <formula>4</formula>
    </cfRule>
    <cfRule type="cellIs" dxfId="151" priority="245" operator="equal">
      <formula>"Extremo"</formula>
    </cfRule>
    <cfRule type="cellIs" dxfId="150" priority="246" operator="equal">
      <formula>"Alto"</formula>
    </cfRule>
    <cfRule type="cellIs" dxfId="149" priority="247" operator="equal">
      <formula>"Medio"</formula>
    </cfRule>
    <cfRule type="cellIs" dxfId="148" priority="248" operator="equal">
      <formula>"Bajo"</formula>
    </cfRule>
  </conditionalFormatting>
  <conditionalFormatting sqref="AF76">
    <cfRule type="cellIs" dxfId="147" priority="233" operator="between">
      <formula>8</formula>
      <formula>10</formula>
    </cfRule>
    <cfRule type="cellIs" dxfId="146" priority="234" operator="between">
      <formula>6</formula>
      <formula>7</formula>
    </cfRule>
    <cfRule type="cellIs" dxfId="145" priority="235" operator="equal">
      <formula>5</formula>
    </cfRule>
    <cfRule type="cellIs" dxfId="144" priority="236" operator="between">
      <formula>2</formula>
      <formula>4</formula>
    </cfRule>
    <cfRule type="cellIs" dxfId="143" priority="237" operator="equal">
      <formula>"Extremo"</formula>
    </cfRule>
    <cfRule type="cellIs" dxfId="142" priority="238" operator="equal">
      <formula>"Alto"</formula>
    </cfRule>
    <cfRule type="cellIs" dxfId="141" priority="239" operator="equal">
      <formula>"Medio"</formula>
    </cfRule>
    <cfRule type="cellIs" dxfId="140" priority="240" operator="equal">
      <formula>"Bajo"</formula>
    </cfRule>
  </conditionalFormatting>
  <conditionalFormatting sqref="AF78">
    <cfRule type="cellIs" dxfId="139" priority="225" operator="between">
      <formula>8</formula>
      <formula>10</formula>
    </cfRule>
    <cfRule type="cellIs" dxfId="138" priority="226" operator="between">
      <formula>6</formula>
      <formula>7</formula>
    </cfRule>
    <cfRule type="cellIs" dxfId="137" priority="227" operator="equal">
      <formula>5</formula>
    </cfRule>
    <cfRule type="cellIs" dxfId="136" priority="228" operator="between">
      <formula>2</formula>
      <formula>4</formula>
    </cfRule>
    <cfRule type="cellIs" dxfId="135" priority="229" operator="equal">
      <formula>"Extremo"</formula>
    </cfRule>
    <cfRule type="cellIs" dxfId="134" priority="230" operator="equal">
      <formula>"Alto"</formula>
    </cfRule>
    <cfRule type="cellIs" dxfId="133" priority="231" operator="equal">
      <formula>"Medio"</formula>
    </cfRule>
    <cfRule type="cellIs" dxfId="132" priority="232" operator="equal">
      <formula>"Bajo"</formula>
    </cfRule>
  </conditionalFormatting>
  <conditionalFormatting sqref="AF79:AF82">
    <cfRule type="cellIs" dxfId="131" priority="217" operator="between">
      <formula>8</formula>
      <formula>10</formula>
    </cfRule>
    <cfRule type="cellIs" dxfId="130" priority="218" operator="between">
      <formula>6</formula>
      <formula>7</formula>
    </cfRule>
    <cfRule type="cellIs" dxfId="129" priority="219" operator="equal">
      <formula>5</formula>
    </cfRule>
    <cfRule type="cellIs" dxfId="128" priority="220" operator="between">
      <formula>2</formula>
      <formula>4</formula>
    </cfRule>
    <cfRule type="cellIs" dxfId="127" priority="221" operator="equal">
      <formula>"Extremo"</formula>
    </cfRule>
    <cfRule type="cellIs" dxfId="126" priority="222" operator="equal">
      <formula>"Alto"</formula>
    </cfRule>
    <cfRule type="cellIs" dxfId="125" priority="223" operator="equal">
      <formula>"Medio"</formula>
    </cfRule>
    <cfRule type="cellIs" dxfId="124" priority="224" operator="equal">
      <formula>"Bajo"</formula>
    </cfRule>
  </conditionalFormatting>
  <conditionalFormatting sqref="AF75">
    <cfRule type="cellIs" dxfId="123" priority="209" operator="between">
      <formula>8</formula>
      <formula>10</formula>
    </cfRule>
    <cfRule type="cellIs" dxfId="122" priority="210" operator="between">
      <formula>6</formula>
      <formula>7</formula>
    </cfRule>
    <cfRule type="cellIs" dxfId="121" priority="211" operator="equal">
      <formula>5</formula>
    </cfRule>
    <cfRule type="cellIs" dxfId="120" priority="212" operator="between">
      <formula>2</formula>
      <formula>4</formula>
    </cfRule>
    <cfRule type="cellIs" dxfId="119" priority="213" operator="equal">
      <formula>"Extremo"</formula>
    </cfRule>
    <cfRule type="cellIs" dxfId="118" priority="214" operator="equal">
      <formula>"Alto"</formula>
    </cfRule>
    <cfRule type="cellIs" dxfId="117" priority="215" operator="equal">
      <formula>"Medio"</formula>
    </cfRule>
    <cfRule type="cellIs" dxfId="116" priority="216" operator="equal">
      <formula>"Bajo"</formula>
    </cfRule>
  </conditionalFormatting>
  <conditionalFormatting sqref="AF74">
    <cfRule type="cellIs" dxfId="115" priority="201" operator="between">
      <formula>8</formula>
      <formula>10</formula>
    </cfRule>
    <cfRule type="cellIs" dxfId="114" priority="202" operator="between">
      <formula>6</formula>
      <formula>7</formula>
    </cfRule>
    <cfRule type="cellIs" dxfId="113" priority="203" operator="equal">
      <formula>5</formula>
    </cfRule>
    <cfRule type="cellIs" dxfId="112" priority="204" operator="between">
      <formula>2</formula>
      <formula>4</formula>
    </cfRule>
    <cfRule type="cellIs" dxfId="111" priority="205" operator="equal">
      <formula>"Extremo"</formula>
    </cfRule>
    <cfRule type="cellIs" dxfId="110" priority="206" operator="equal">
      <formula>"Alto"</formula>
    </cfRule>
    <cfRule type="cellIs" dxfId="109" priority="207" operator="equal">
      <formula>"Medio"</formula>
    </cfRule>
    <cfRule type="cellIs" dxfId="108" priority="208" operator="equal">
      <formula>"Bajo"</formula>
    </cfRule>
  </conditionalFormatting>
  <conditionalFormatting sqref="AF73">
    <cfRule type="cellIs" dxfId="107" priority="193" operator="between">
      <formula>8</formula>
      <formula>10</formula>
    </cfRule>
    <cfRule type="cellIs" dxfId="106" priority="194" operator="between">
      <formula>6</formula>
      <formula>7</formula>
    </cfRule>
    <cfRule type="cellIs" dxfId="105" priority="195" operator="equal">
      <formula>5</formula>
    </cfRule>
    <cfRule type="cellIs" dxfId="104" priority="196" operator="between">
      <formula>2</formula>
      <formula>4</formula>
    </cfRule>
    <cfRule type="cellIs" dxfId="103" priority="197" operator="equal">
      <formula>"Extremo"</formula>
    </cfRule>
    <cfRule type="cellIs" dxfId="102" priority="198" operator="equal">
      <formula>"Alto"</formula>
    </cfRule>
    <cfRule type="cellIs" dxfId="101" priority="199" operator="equal">
      <formula>"Medio"</formula>
    </cfRule>
    <cfRule type="cellIs" dxfId="100" priority="200" operator="equal">
      <formula>"Bajo"</formula>
    </cfRule>
  </conditionalFormatting>
  <conditionalFormatting sqref="AE45">
    <cfRule type="cellIs" dxfId="99" priority="185" operator="between">
      <formula>8</formula>
      <formula>10</formula>
    </cfRule>
    <cfRule type="cellIs" dxfId="98" priority="186" operator="between">
      <formula>6</formula>
      <formula>7</formula>
    </cfRule>
    <cfRule type="cellIs" dxfId="97" priority="187" operator="equal">
      <formula>5</formula>
    </cfRule>
    <cfRule type="cellIs" dxfId="96" priority="188" operator="between">
      <formula>2</formula>
      <formula>4</formula>
    </cfRule>
    <cfRule type="cellIs" dxfId="95" priority="189" operator="equal">
      <formula>"Extremo"</formula>
    </cfRule>
    <cfRule type="cellIs" dxfId="94" priority="190" operator="equal">
      <formula>"Alto"</formula>
    </cfRule>
    <cfRule type="cellIs" dxfId="93" priority="191" operator="equal">
      <formula>"Medio"</formula>
    </cfRule>
    <cfRule type="cellIs" dxfId="92" priority="192" operator="equal">
      <formula>"Bajo"</formula>
    </cfRule>
  </conditionalFormatting>
  <conditionalFormatting sqref="AE44:AF44">
    <cfRule type="cellIs" dxfId="91" priority="177" operator="between">
      <formula>8</formula>
      <formula>10</formula>
    </cfRule>
    <cfRule type="cellIs" dxfId="90" priority="178" operator="between">
      <formula>6</formula>
      <formula>7</formula>
    </cfRule>
    <cfRule type="cellIs" dxfId="89" priority="179" operator="equal">
      <formula>5</formula>
    </cfRule>
    <cfRule type="cellIs" dxfId="88" priority="180" operator="between">
      <formula>2</formula>
      <formula>4</formula>
    </cfRule>
    <cfRule type="cellIs" dxfId="87" priority="181" operator="equal">
      <formula>"Extremo"</formula>
    </cfRule>
    <cfRule type="cellIs" dxfId="86" priority="182" operator="equal">
      <formula>"Alto"</formula>
    </cfRule>
    <cfRule type="cellIs" dxfId="85" priority="183" operator="equal">
      <formula>"Medio"</formula>
    </cfRule>
    <cfRule type="cellIs" dxfId="84" priority="184" operator="equal">
      <formula>"Bajo"</formula>
    </cfRule>
  </conditionalFormatting>
  <conditionalFormatting sqref="AF45">
    <cfRule type="cellIs" dxfId="83" priority="169" operator="between">
      <formula>8</formula>
      <formula>10</formula>
    </cfRule>
    <cfRule type="cellIs" dxfId="82" priority="170" operator="between">
      <formula>6</formula>
      <formula>7</formula>
    </cfRule>
    <cfRule type="cellIs" dxfId="81" priority="171" operator="equal">
      <formula>5</formula>
    </cfRule>
    <cfRule type="cellIs" dxfId="80" priority="172" operator="between">
      <formula>2</formula>
      <formula>4</formula>
    </cfRule>
    <cfRule type="cellIs" dxfId="79" priority="173" operator="equal">
      <formula>"Extremo"</formula>
    </cfRule>
    <cfRule type="cellIs" dxfId="78" priority="174" operator="equal">
      <formula>"Alto"</formula>
    </cfRule>
    <cfRule type="cellIs" dxfId="77" priority="175" operator="equal">
      <formula>"Medio"</formula>
    </cfRule>
    <cfRule type="cellIs" dxfId="76" priority="176" operator="equal">
      <formula>"Bajo"</formula>
    </cfRule>
  </conditionalFormatting>
  <conditionalFormatting sqref="AF46:AF47">
    <cfRule type="cellIs" dxfId="75" priority="161" operator="between">
      <formula>8</formula>
      <formula>10</formula>
    </cfRule>
    <cfRule type="cellIs" dxfId="74" priority="162" operator="between">
      <formula>6</formula>
      <formula>7</formula>
    </cfRule>
    <cfRule type="cellIs" dxfId="73" priority="163" operator="equal">
      <formula>5</formula>
    </cfRule>
    <cfRule type="cellIs" dxfId="72" priority="164" operator="between">
      <formula>2</formula>
      <formula>4</formula>
    </cfRule>
    <cfRule type="cellIs" dxfId="71" priority="165" operator="equal">
      <formula>"Extremo"</formula>
    </cfRule>
    <cfRule type="cellIs" dxfId="70" priority="166" operator="equal">
      <formula>"Alto"</formula>
    </cfRule>
    <cfRule type="cellIs" dxfId="69" priority="167" operator="equal">
      <formula>"Medio"</formula>
    </cfRule>
    <cfRule type="cellIs" dxfId="68" priority="168" operator="equal">
      <formula>"Bajo"</formula>
    </cfRule>
  </conditionalFormatting>
  <conditionalFormatting sqref="AF51:AF53">
    <cfRule type="cellIs" dxfId="67" priority="153" operator="between">
      <formula>8</formula>
      <formula>10</formula>
    </cfRule>
    <cfRule type="cellIs" dxfId="66" priority="154" operator="between">
      <formula>6</formula>
      <formula>7</formula>
    </cfRule>
    <cfRule type="cellIs" dxfId="65" priority="155" operator="equal">
      <formula>5</formula>
    </cfRule>
    <cfRule type="cellIs" dxfId="64" priority="156" operator="between">
      <formula>2</formula>
      <formula>4</formula>
    </cfRule>
    <cfRule type="cellIs" dxfId="63" priority="157" operator="equal">
      <formula>"Extremo"</formula>
    </cfRule>
    <cfRule type="cellIs" dxfId="62" priority="158" operator="equal">
      <formula>"Alto"</formula>
    </cfRule>
    <cfRule type="cellIs" dxfId="61" priority="159" operator="equal">
      <formula>"Medio"</formula>
    </cfRule>
    <cfRule type="cellIs" dxfId="60" priority="160" operator="equal">
      <formula>"Bajo"</formula>
    </cfRule>
  </conditionalFormatting>
  <conditionalFormatting sqref="AE71:AF72">
    <cfRule type="cellIs" dxfId="59" priority="57" operator="between">
      <formula>8</formula>
      <formula>10</formula>
    </cfRule>
    <cfRule type="cellIs" dxfId="58" priority="58" operator="between">
      <formula>6</formula>
      <formula>7</formula>
    </cfRule>
    <cfRule type="cellIs" dxfId="57" priority="59" operator="equal">
      <formula>5</formula>
    </cfRule>
    <cfRule type="cellIs" dxfId="56" priority="60" operator="between">
      <formula>2</formula>
      <formula>4</formula>
    </cfRule>
    <cfRule type="cellIs" dxfId="55" priority="61" operator="equal">
      <formula>"Extremo"</formula>
    </cfRule>
    <cfRule type="cellIs" dxfId="54" priority="62" operator="equal">
      <formula>"Alto"</formula>
    </cfRule>
    <cfRule type="cellIs" dxfId="53" priority="63" operator="equal">
      <formula>"Medio"</formula>
    </cfRule>
    <cfRule type="cellIs" dxfId="52" priority="64" operator="equal">
      <formula>"Bajo"</formula>
    </cfRule>
  </conditionalFormatting>
  <conditionalFormatting sqref="AE29:AF29">
    <cfRule type="cellIs" dxfId="51" priority="49" operator="between">
      <formula>8</formula>
      <formula>10</formula>
    </cfRule>
    <cfRule type="cellIs" dxfId="50" priority="50" operator="between">
      <formula>6</formula>
      <formula>7</formula>
    </cfRule>
    <cfRule type="cellIs" dxfId="49" priority="51" operator="equal">
      <formula>5</formula>
    </cfRule>
    <cfRule type="cellIs" dxfId="48" priority="52" operator="between">
      <formula>2</formula>
      <formula>4</formula>
    </cfRule>
    <cfRule type="cellIs" dxfId="47" priority="53" operator="equal">
      <formula>"Extremo"</formula>
    </cfRule>
    <cfRule type="cellIs" dxfId="46" priority="54" operator="equal">
      <formula>"Alto"</formula>
    </cfRule>
    <cfRule type="cellIs" dxfId="45" priority="55" operator="equal">
      <formula>"Medio"</formula>
    </cfRule>
    <cfRule type="cellIs" dxfId="44" priority="56" operator="equal">
      <formula>"Bajo"</formula>
    </cfRule>
  </conditionalFormatting>
  <conditionalFormatting sqref="AE24:AF26">
    <cfRule type="cellIs" dxfId="43" priority="33" operator="between">
      <formula>8</formula>
      <formula>10</formula>
    </cfRule>
    <cfRule type="cellIs" dxfId="42" priority="34" operator="between">
      <formula>6</formula>
      <formula>7</formula>
    </cfRule>
    <cfRule type="cellIs" dxfId="41" priority="35" operator="equal">
      <formula>5</formula>
    </cfRule>
    <cfRule type="cellIs" dxfId="40" priority="36" operator="between">
      <formula>2</formula>
      <formula>4</formula>
    </cfRule>
    <cfRule type="cellIs" dxfId="39" priority="37" operator="equal">
      <formula>"Extremo"</formula>
    </cfRule>
    <cfRule type="cellIs" dxfId="38" priority="38" operator="equal">
      <formula>"Alto"</formula>
    </cfRule>
    <cfRule type="cellIs" dxfId="37" priority="39" operator="equal">
      <formula>"Medio"</formula>
    </cfRule>
    <cfRule type="cellIs" dxfId="36" priority="40" operator="equal">
      <formula>"Bajo"</formula>
    </cfRule>
  </conditionalFormatting>
  <conditionalFormatting sqref="AF38">
    <cfRule type="cellIs" dxfId="35" priority="25" operator="between">
      <formula>8</formula>
      <formula>10</formula>
    </cfRule>
    <cfRule type="cellIs" dxfId="34" priority="26" operator="between">
      <formula>6</formula>
      <formula>7</formula>
    </cfRule>
    <cfRule type="cellIs" dxfId="33" priority="27" operator="equal">
      <formula>5</formula>
    </cfRule>
    <cfRule type="cellIs" dxfId="32" priority="28" operator="between">
      <formula>2</formula>
      <formula>4</formula>
    </cfRule>
    <cfRule type="cellIs" dxfId="31" priority="29" operator="equal">
      <formula>"Extremo"</formula>
    </cfRule>
    <cfRule type="cellIs" dxfId="30" priority="30" operator="equal">
      <formula>"Alto"</formula>
    </cfRule>
    <cfRule type="cellIs" dxfId="29" priority="31" operator="equal">
      <formula>"Medio"</formula>
    </cfRule>
    <cfRule type="cellIs" dxfId="28" priority="32" operator="equal">
      <formula>"Bajo"</formula>
    </cfRule>
  </conditionalFormatting>
  <conditionalFormatting sqref="AE38">
    <cfRule type="cellIs" dxfId="27" priority="17" operator="between">
      <formula>8</formula>
      <formula>10</formula>
    </cfRule>
    <cfRule type="cellIs" dxfId="26" priority="18" operator="between">
      <formula>6</formula>
      <formula>7</formula>
    </cfRule>
    <cfRule type="cellIs" dxfId="25" priority="19" operator="equal">
      <formula>5</formula>
    </cfRule>
    <cfRule type="cellIs" dxfId="24" priority="20" operator="between">
      <formula>2</formula>
      <formula>4</formula>
    </cfRule>
    <cfRule type="cellIs" dxfId="23" priority="21" operator="equal">
      <formula>"Extremo"</formula>
    </cfRule>
    <cfRule type="cellIs" dxfId="22" priority="22" operator="equal">
      <formula>"Alto"</formula>
    </cfRule>
    <cfRule type="cellIs" dxfId="21" priority="23" operator="equal">
      <formula>"Medio"</formula>
    </cfRule>
    <cfRule type="cellIs" dxfId="20" priority="24" operator="equal">
      <formula>"Bajo"</formula>
    </cfRule>
  </conditionalFormatting>
  <conditionalFormatting sqref="AF59">
    <cfRule type="cellIs" dxfId="19" priority="9" operator="between">
      <formula>8</formula>
      <formula>10</formula>
    </cfRule>
    <cfRule type="cellIs" dxfId="18" priority="10" operator="between">
      <formula>6</formula>
      <formula>7</formula>
    </cfRule>
    <cfRule type="cellIs" dxfId="17" priority="11" operator="equal">
      <formula>5</formula>
    </cfRule>
    <cfRule type="cellIs" dxfId="16" priority="12" operator="between">
      <formula>2</formula>
      <formula>4</formula>
    </cfRule>
    <cfRule type="cellIs" dxfId="15" priority="13" operator="equal">
      <formula>"Extremo"</formula>
    </cfRule>
    <cfRule type="cellIs" dxfId="14" priority="14" operator="equal">
      <formula>"Alto"</formula>
    </cfRule>
    <cfRule type="cellIs" dxfId="13" priority="15" operator="equal">
      <formula>"Medio"</formula>
    </cfRule>
    <cfRule type="cellIs" dxfId="12" priority="16" operator="equal">
      <formula>"Bajo"</formula>
    </cfRule>
  </conditionalFormatting>
  <conditionalFormatting sqref="AE59">
    <cfRule type="cellIs" dxfId="11" priority="1" operator="between">
      <formula>8</formula>
      <formula>10</formula>
    </cfRule>
    <cfRule type="cellIs" dxfId="10" priority="2" operator="between">
      <formula>6</formula>
      <formula>7</formula>
    </cfRule>
    <cfRule type="cellIs" dxfId="9" priority="3" operator="equal">
      <formula>5</formula>
    </cfRule>
    <cfRule type="cellIs" dxfId="8" priority="4" operator="between">
      <formula>2</formula>
      <formula>4</formula>
    </cfRule>
    <cfRule type="cellIs" dxfId="7" priority="5" operator="equal">
      <formula>"Extremo"</formula>
    </cfRule>
    <cfRule type="cellIs" dxfId="6" priority="6" operator="equal">
      <formula>"Alto"</formula>
    </cfRule>
    <cfRule type="cellIs" dxfId="5" priority="7" operator="equal">
      <formula>"Medio"</formula>
    </cfRule>
    <cfRule type="cellIs" dxfId="4" priority="8" operator="equal">
      <formula>"Bajo"</formula>
    </cfRule>
  </conditionalFormatting>
  <dataValidations count="23">
    <dataValidation type="list" allowBlank="1" showInputMessage="1" showErrorMessage="1" sqref="Z74:Z79 I83:I89 I8:I79" xr:uid="{00000000-0002-0000-0000-000000000000}">
      <formula1>"Insignificante,Menor,Moderado,Mayor,Catastrófico"</formula1>
    </dataValidation>
    <dataValidation type="list" allowBlank="1" showInputMessage="1" showErrorMessage="1" sqref="D38:D64 D27:D29 D68:D72 D14:D18 D83 D86:D89" xr:uid="{00000000-0002-0000-0000-000001000000}">
      <formula1>$AI$8:$AI$23</formula1>
    </dataValidation>
    <dataValidation type="list" allowBlank="1" showInputMessage="1" showErrorMessage="1" sqref="C38:C79 C27:C29 C8:C18 C83 C86:C89" xr:uid="{00000000-0002-0000-0000-000002000000}">
      <formula1>$AH$8:$AH$14</formula1>
    </dataValidation>
    <dataValidation type="list" allowBlank="1" showInputMessage="1" showErrorMessage="1" sqref="C30:C37" xr:uid="{00000000-0002-0000-0000-000003000000}">
      <formula1>$AH$8:$AH$15</formula1>
    </dataValidation>
    <dataValidation type="list" allowBlank="1" showInputMessage="1" showErrorMessage="1" sqref="D30:D37 D73:D79 D65:D67 D8:D13" xr:uid="{00000000-0002-0000-0000-000004000000}">
      <formula1>$AI$8:$AI$27</formula1>
    </dataValidation>
    <dataValidation type="list" allowBlank="1" showInputMessage="1" showErrorMessage="1" sqref="O8:O72 O81:O84 O86:O89" xr:uid="{00000000-0002-0000-0000-000006000000}">
      <formula1>"Preventivo,Correctivo,Detectivo"</formula1>
    </dataValidation>
    <dataValidation type="list" allowBlank="1" showInputMessage="1" showErrorMessage="1" sqref="P8:P72 P81:P84 P86:P89" xr:uid="{00000000-0002-0000-0000-000007000000}">
      <formula1>"Automatico,Manual"</formula1>
    </dataValidation>
    <dataValidation type="list" allowBlank="1" showInputMessage="1" showErrorMessage="1" sqref="Z8:Z72 Z80:Z89" xr:uid="{00000000-0002-0000-0000-000008000000}">
      <formula1>"Insignificante,Menor,Moderado,Mayor,Catastrofico"</formula1>
    </dataValidation>
    <dataValidation type="list" allowBlank="1" showInputMessage="1" showErrorMessage="1" sqref="Q8:Q72 Q81:Q84 Q86:Q89" xr:uid="{00000000-0002-0000-0000-000009000000}">
      <formula1>"Probabilidad,Impacto,Ambos"</formula1>
    </dataValidation>
    <dataValidation type="list" allowBlank="1" showInputMessage="1" showErrorMessage="1" sqref="Q73:Q80" xr:uid="{00000000-0002-0000-0000-00000A000000}">
      <formula1>$AL$8:$AL$9</formula1>
    </dataValidation>
    <dataValidation type="list" allowBlank="1" showInputMessage="1" showErrorMessage="1" sqref="P73:P80" xr:uid="{00000000-0002-0000-0000-00000B000000}">
      <formula1>$AK$8:$AK$9</formula1>
    </dataValidation>
    <dataValidation type="list" allowBlank="1" showInputMessage="1" showErrorMessage="1" sqref="O73:O80" xr:uid="{00000000-0002-0000-0000-00000C000000}">
      <formula1>$AJ$8:$AJ$10</formula1>
    </dataValidation>
    <dataValidation type="list" allowBlank="1" showInputMessage="1" showErrorMessage="1" sqref="Y8:Y89 H83:H89 H8:H79" xr:uid="{00000000-0002-0000-0000-000005000000}">
      <formula1>"Raro,Poco Probable,Posible,Probable,Casi Seguro"</formula1>
    </dataValidation>
    <dataValidation type="list" allowBlank="1" showErrorMessage="1" sqref="D81:D82" xr:uid="{96CCEF96-778A-47D7-B448-E30DCEF838B2}">
      <formula1>$AI$8:$AI$23</formula1>
    </dataValidation>
    <dataValidation type="list" allowBlank="1" showErrorMessage="1" sqref="C80:C82 C85" xr:uid="{7E75215E-1865-4C0C-9888-F721F5E83EEC}">
      <formula1>$AH$8:$AH$14</formula1>
    </dataValidation>
    <dataValidation type="list" allowBlank="1" showErrorMessage="1" sqref="I80:I82" xr:uid="{95712A41-3CCA-4319-9863-EEB7198BF95F}">
      <formula1>"Insignificante,Menor,Moderado,Mayor,Catastrófico"</formula1>
    </dataValidation>
    <dataValidation type="list" allowBlank="1" showErrorMessage="1" sqref="D80 D85" xr:uid="{EA57EF68-D3E3-4219-93A3-29F9D7DDF045}">
      <formula1>$AI$8:$AI$27</formula1>
    </dataValidation>
    <dataValidation type="list" allowBlank="1" showErrorMessage="1" sqref="H80:H82" xr:uid="{06856126-3230-427A-977C-F5E66A054609}">
      <formula1>"Raro,Poco Probable,Posible,Probable,Casi Seguro"</formula1>
    </dataValidation>
    <dataValidation type="list" allowBlank="1" showInputMessage="1" showErrorMessage="1" sqref="C24:D26 C84:D84 C19:C23" xr:uid="{9E080D0F-C8C5-4092-8DEF-03B645A46CBB}">
      <formula1>#REF!</formula1>
    </dataValidation>
    <dataValidation type="list" allowBlank="1" showInputMessage="1" showErrorMessage="1" sqref="D19:D23" xr:uid="{BF688A74-579B-4480-98F7-5B1E8DABB112}">
      <formula1>$AI$8:$AI$12</formula1>
    </dataValidation>
    <dataValidation type="list" allowBlank="1" showErrorMessage="1" sqref="Q85" xr:uid="{C2B9C8D9-C1A3-4D6C-9AAB-DE7EAC03B95E}">
      <formula1>"Probabilidad,Impacto,Ambos"</formula1>
    </dataValidation>
    <dataValidation type="list" allowBlank="1" showErrorMessage="1" sqref="P85" xr:uid="{C08B4A74-B363-4AE1-AB3F-651364C80239}">
      <formula1>"Automatico,Manual"</formula1>
    </dataValidation>
    <dataValidation type="list" allowBlank="1" showErrorMessage="1" sqref="O85" xr:uid="{22641119-0A43-4262-9B55-1AF85087D478}">
      <formula1>"Preventivo,Correctivo,Detectivo"</formula1>
    </dataValidation>
  </dataValidations>
  <pageMargins left="0.70866141732283472" right="0.70866141732283472" top="0.74803149606299213" bottom="0.74803149606299213" header="0.31496062992125984" footer="0.31496062992125984"/>
  <pageSetup scale="27" fitToHeight="0" orientation="landscape" horizontalDpi="4294967293"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41" operator="equal" id="{5325D82F-E09F-4AD8-882D-FD96B44F0318}">
            <xm:f>MapadeCalor!$G$2</xm:f>
            <x14:dxf>
              <fill>
                <patternFill>
                  <bgColor rgb="FFFF0000"/>
                </patternFill>
              </fill>
            </x14:dxf>
          </x14:cfRule>
          <x14:cfRule type="cellIs" priority="42" operator="equal" id="{C9A6B003-DCC3-4156-A72B-6099211B2D78}">
            <xm:f>MapadeCalor!$C$4</xm:f>
            <x14:dxf>
              <fill>
                <patternFill>
                  <bgColor rgb="FF92D050"/>
                </patternFill>
              </fill>
            </x14:dxf>
          </x14:cfRule>
          <x14:cfRule type="cellIs" priority="45" operator="equal" id="{DDACD199-10FD-4956-B6B4-2A0C3CD782EA}">
            <xm:f>MapadeCalor!$C$2</xm:f>
            <x14:dxf>
              <fill>
                <patternFill>
                  <bgColor rgb="FFFFC000"/>
                </patternFill>
              </fill>
            </x14:dxf>
          </x14:cfRule>
          <x14:cfRule type="cellIs" priority="48" operator="equal" id="{95C12012-09EB-4140-8CA3-A87AD7260235}">
            <xm:f>MapadeCalor!$C$3</xm:f>
            <x14:dxf>
              <fill>
                <patternFill>
                  <bgColor rgb="FFFFFF00"/>
                </patternFill>
              </fill>
            </x14:dxf>
          </x14:cfRule>
          <xm:sqref>M8:M85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075EF-211E-4084-9112-5468DDF3351F}">
  <dimension ref="A1:Q11"/>
  <sheetViews>
    <sheetView zoomScale="70" zoomScaleNormal="70" workbookViewId="0">
      <selection activeCell="D14" sqref="D14"/>
    </sheetView>
  </sheetViews>
  <sheetFormatPr baseColWidth="10" defaultRowHeight="15" x14ac:dyDescent="0.25"/>
  <cols>
    <col min="1" max="1" width="3.7109375" customWidth="1"/>
    <col min="2" max="2" width="10.85546875" customWidth="1"/>
    <col min="3" max="7" width="15.28515625" customWidth="1"/>
    <col min="10" max="10" width="20.140625" customWidth="1"/>
    <col min="11" max="11" width="37.85546875" customWidth="1"/>
    <col min="12" max="15" width="4.7109375" customWidth="1"/>
    <col min="16" max="16" width="54.28515625" customWidth="1"/>
  </cols>
  <sheetData>
    <row r="1" spans="1:17" ht="15.75" x14ac:dyDescent="0.25">
      <c r="A1" s="171" t="s">
        <v>424</v>
      </c>
      <c r="B1" s="171"/>
      <c r="C1" s="172" t="s">
        <v>425</v>
      </c>
      <c r="D1" s="172"/>
      <c r="E1" s="172"/>
      <c r="F1" s="172"/>
      <c r="G1" s="172"/>
      <c r="H1" s="64"/>
      <c r="I1" s="173" t="s">
        <v>426</v>
      </c>
      <c r="J1" s="174"/>
      <c r="K1" s="174"/>
      <c r="L1" s="174"/>
      <c r="M1" s="174"/>
      <c r="N1" s="174"/>
      <c r="O1" s="174"/>
      <c r="P1" s="175"/>
      <c r="Q1" s="176"/>
    </row>
    <row r="2" spans="1:17" ht="72" customHeight="1" x14ac:dyDescent="0.25">
      <c r="A2" s="65" t="s">
        <v>427</v>
      </c>
      <c r="B2" s="66">
        <v>5</v>
      </c>
      <c r="C2" s="67" t="s">
        <v>428</v>
      </c>
      <c r="D2" s="68" t="s">
        <v>428</v>
      </c>
      <c r="E2" s="69" t="s">
        <v>429</v>
      </c>
      <c r="F2" s="69" t="s">
        <v>429</v>
      </c>
      <c r="G2" s="69" t="s">
        <v>429</v>
      </c>
      <c r="H2" s="14"/>
      <c r="I2" s="89" t="s">
        <v>430</v>
      </c>
      <c r="J2" s="90" t="s">
        <v>431</v>
      </c>
      <c r="K2" s="91" t="s">
        <v>432</v>
      </c>
      <c r="L2" s="92" t="s">
        <v>433</v>
      </c>
      <c r="M2" s="92" t="s">
        <v>434</v>
      </c>
      <c r="N2" s="92" t="s">
        <v>435</v>
      </c>
      <c r="O2" s="92" t="s">
        <v>436</v>
      </c>
      <c r="P2" s="93" t="s">
        <v>437</v>
      </c>
      <c r="Q2" s="176"/>
    </row>
    <row r="3" spans="1:17" ht="72" customHeight="1" x14ac:dyDescent="0.25">
      <c r="A3" s="65" t="s">
        <v>17</v>
      </c>
      <c r="B3" s="66">
        <v>4</v>
      </c>
      <c r="C3" s="70" t="s">
        <v>438</v>
      </c>
      <c r="D3" s="67" t="s">
        <v>428</v>
      </c>
      <c r="E3" s="67" t="s">
        <v>428</v>
      </c>
      <c r="F3" s="69" t="s">
        <v>429</v>
      </c>
      <c r="G3" s="69" t="s">
        <v>429</v>
      </c>
      <c r="H3" s="14"/>
      <c r="I3" s="71" t="s">
        <v>439</v>
      </c>
      <c r="J3" s="20" t="s">
        <v>440</v>
      </c>
      <c r="K3" s="20" t="s">
        <v>533</v>
      </c>
      <c r="L3" s="72" t="s">
        <v>441</v>
      </c>
      <c r="M3" s="72"/>
      <c r="N3" s="72" t="s">
        <v>441</v>
      </c>
      <c r="O3" s="72"/>
      <c r="P3" s="73" t="s">
        <v>442</v>
      </c>
      <c r="Q3" s="176"/>
    </row>
    <row r="4" spans="1:17" ht="72" customHeight="1" x14ac:dyDescent="0.25">
      <c r="A4" s="65" t="s">
        <v>16</v>
      </c>
      <c r="B4" s="66">
        <v>3</v>
      </c>
      <c r="C4" s="87" t="s">
        <v>443</v>
      </c>
      <c r="D4" s="70" t="s">
        <v>438</v>
      </c>
      <c r="E4" s="74" t="s">
        <v>428</v>
      </c>
      <c r="F4" s="75" t="s">
        <v>429</v>
      </c>
      <c r="G4" s="75" t="s">
        <v>429</v>
      </c>
      <c r="H4" s="14"/>
      <c r="I4" s="76" t="s">
        <v>444</v>
      </c>
      <c r="J4" s="20" t="s">
        <v>445</v>
      </c>
      <c r="K4" s="20" t="s">
        <v>531</v>
      </c>
      <c r="L4" s="77" t="s">
        <v>441</v>
      </c>
      <c r="M4" s="77" t="s">
        <v>441</v>
      </c>
      <c r="N4" s="77" t="s">
        <v>441</v>
      </c>
      <c r="O4" s="77"/>
      <c r="P4" s="73" t="s">
        <v>532</v>
      </c>
      <c r="Q4" s="176"/>
    </row>
    <row r="5" spans="1:17" ht="72" customHeight="1" x14ac:dyDescent="0.25">
      <c r="A5" s="65" t="s">
        <v>103</v>
      </c>
      <c r="B5" s="66">
        <v>2</v>
      </c>
      <c r="C5" s="87" t="s">
        <v>443</v>
      </c>
      <c r="D5" s="87" t="s">
        <v>443</v>
      </c>
      <c r="E5" s="78" t="s">
        <v>438</v>
      </c>
      <c r="F5" s="74" t="s">
        <v>428</v>
      </c>
      <c r="G5" s="74" t="s">
        <v>428</v>
      </c>
      <c r="H5" s="14"/>
      <c r="I5" s="79" t="s">
        <v>446</v>
      </c>
      <c r="J5" s="20" t="s">
        <v>447</v>
      </c>
      <c r="K5" s="20" t="s">
        <v>534</v>
      </c>
      <c r="L5" s="80"/>
      <c r="M5" s="80" t="s">
        <v>441</v>
      </c>
      <c r="N5" s="80"/>
      <c r="O5" s="80"/>
      <c r="P5" s="73" t="s">
        <v>536</v>
      </c>
      <c r="Q5" s="176"/>
    </row>
    <row r="6" spans="1:17" ht="72" customHeight="1" thickBot="1" x14ac:dyDescent="0.3">
      <c r="A6" s="65" t="s">
        <v>448</v>
      </c>
      <c r="B6" s="66">
        <v>1</v>
      </c>
      <c r="C6" s="87" t="s">
        <v>443</v>
      </c>
      <c r="D6" s="87" t="s">
        <v>443</v>
      </c>
      <c r="E6" s="88" t="s">
        <v>443</v>
      </c>
      <c r="F6" s="78" t="s">
        <v>438</v>
      </c>
      <c r="G6" s="81" t="s">
        <v>428</v>
      </c>
      <c r="H6" s="14"/>
      <c r="I6" s="86" t="s">
        <v>449</v>
      </c>
      <c r="J6" s="82" t="s">
        <v>450</v>
      </c>
      <c r="K6" s="82" t="s">
        <v>451</v>
      </c>
      <c r="L6" s="83"/>
      <c r="M6" s="83"/>
      <c r="N6" s="83"/>
      <c r="O6" s="83" t="s">
        <v>441</v>
      </c>
      <c r="P6" s="84" t="s">
        <v>535</v>
      </c>
      <c r="Q6" s="176"/>
    </row>
    <row r="7" spans="1:17" x14ac:dyDescent="0.25">
      <c r="A7" s="177"/>
      <c r="B7" s="177"/>
      <c r="C7" s="66">
        <v>1</v>
      </c>
      <c r="D7" s="66">
        <v>2</v>
      </c>
      <c r="E7" s="66">
        <v>3</v>
      </c>
      <c r="F7" s="66">
        <v>4</v>
      </c>
      <c r="G7" s="66">
        <v>5</v>
      </c>
      <c r="H7" s="178" t="s">
        <v>537</v>
      </c>
      <c r="I7" s="179"/>
      <c r="J7" s="179"/>
      <c r="K7" s="179"/>
      <c r="L7" s="179"/>
      <c r="M7" s="179"/>
      <c r="N7" s="179"/>
      <c r="O7" s="179"/>
      <c r="P7" s="179"/>
      <c r="Q7" s="179"/>
    </row>
    <row r="8" spans="1:17" x14ac:dyDescent="0.25">
      <c r="A8" s="177"/>
      <c r="B8" s="177"/>
      <c r="C8" s="85" t="s">
        <v>11</v>
      </c>
      <c r="D8" s="85" t="s">
        <v>12</v>
      </c>
      <c r="E8" s="85" t="s">
        <v>20</v>
      </c>
      <c r="F8" s="85" t="s">
        <v>13</v>
      </c>
      <c r="G8" s="85" t="s">
        <v>14</v>
      </c>
      <c r="H8" s="179"/>
      <c r="I8" s="179"/>
      <c r="J8" s="179"/>
      <c r="K8" s="179"/>
      <c r="L8" s="179"/>
      <c r="M8" s="179"/>
      <c r="N8" s="179"/>
      <c r="O8" s="179"/>
      <c r="P8" s="179"/>
      <c r="Q8" s="179"/>
    </row>
    <row r="9" spans="1:17" x14ac:dyDescent="0.25">
      <c r="A9" s="177"/>
      <c r="B9" s="177"/>
      <c r="C9" s="179" t="s">
        <v>7</v>
      </c>
      <c r="D9" s="179"/>
      <c r="E9" s="179"/>
      <c r="F9" s="179"/>
      <c r="G9" s="179"/>
      <c r="H9" s="179"/>
      <c r="I9" s="179"/>
      <c r="J9" s="179"/>
      <c r="K9" s="179"/>
      <c r="L9" s="179"/>
      <c r="M9" s="179"/>
      <c r="N9" s="179"/>
      <c r="O9" s="179"/>
      <c r="P9" s="179"/>
      <c r="Q9" s="179"/>
    </row>
    <row r="10" spans="1:17" x14ac:dyDescent="0.25">
      <c r="A10" s="177"/>
      <c r="B10" s="177"/>
      <c r="C10" s="179"/>
      <c r="D10" s="179"/>
      <c r="E10" s="179"/>
      <c r="F10" s="179"/>
      <c r="G10" s="179"/>
      <c r="H10" s="179"/>
      <c r="I10" s="179"/>
      <c r="J10" s="179"/>
      <c r="K10" s="179"/>
      <c r="L10" s="179"/>
      <c r="M10" s="179"/>
      <c r="N10" s="179"/>
      <c r="O10" s="179"/>
      <c r="P10" s="179"/>
      <c r="Q10" s="179"/>
    </row>
    <row r="11" spans="1:17" x14ac:dyDescent="0.25">
      <c r="A11" s="177"/>
      <c r="B11" s="177"/>
      <c r="C11" s="179"/>
      <c r="D11" s="179"/>
      <c r="E11" s="179"/>
      <c r="F11" s="179"/>
      <c r="G11" s="179"/>
      <c r="H11" s="179"/>
      <c r="I11" s="179"/>
      <c r="J11" s="179"/>
      <c r="K11" s="179"/>
      <c r="L11" s="179"/>
      <c r="M11" s="179"/>
      <c r="N11" s="179"/>
      <c r="O11" s="179"/>
      <c r="P11" s="179"/>
      <c r="Q11" s="179"/>
    </row>
  </sheetData>
  <mergeCells count="7">
    <mergeCell ref="A1:B1"/>
    <mergeCell ref="C1:G1"/>
    <mergeCell ref="I1:P1"/>
    <mergeCell ref="Q1:Q6"/>
    <mergeCell ref="A7:B11"/>
    <mergeCell ref="H7:Q11"/>
    <mergeCell ref="C9:G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showGridLines="0" topLeftCell="A22" workbookViewId="0">
      <selection activeCell="F30" sqref="F30"/>
    </sheetView>
  </sheetViews>
  <sheetFormatPr baseColWidth="10" defaultRowHeight="15" x14ac:dyDescent="0.25"/>
  <cols>
    <col min="1" max="1" width="20.7109375" customWidth="1"/>
    <col min="2" max="2" width="60.7109375" customWidth="1"/>
    <col min="3" max="4" width="15.7109375" customWidth="1"/>
  </cols>
  <sheetData>
    <row r="1" spans="1:4" x14ac:dyDescent="0.25">
      <c r="A1" s="159" t="s">
        <v>76</v>
      </c>
      <c r="B1" s="159"/>
      <c r="C1" s="159"/>
      <c r="D1" s="159"/>
    </row>
    <row r="2" spans="1:4" x14ac:dyDescent="0.25">
      <c r="A2" s="159"/>
      <c r="B2" s="159"/>
      <c r="C2" s="159"/>
      <c r="D2" s="159"/>
    </row>
    <row r="3" spans="1:4" x14ac:dyDescent="0.25">
      <c r="A3" s="159"/>
      <c r="B3" s="159"/>
      <c r="C3" s="159"/>
      <c r="D3" s="159"/>
    </row>
    <row r="4" spans="1:4" x14ac:dyDescent="0.25">
      <c r="A4" s="182" t="s">
        <v>77</v>
      </c>
      <c r="B4" s="182"/>
      <c r="C4" s="182"/>
      <c r="D4" s="182"/>
    </row>
    <row r="5" spans="1:4" ht="19.5" customHeight="1" x14ac:dyDescent="0.25">
      <c r="A5" s="9" t="s">
        <v>0</v>
      </c>
      <c r="B5" s="180" t="s">
        <v>78</v>
      </c>
      <c r="C5" s="180"/>
      <c r="D5" s="180"/>
    </row>
    <row r="6" spans="1:4" ht="41.25" customHeight="1" x14ac:dyDescent="0.25">
      <c r="A6" s="9" t="s">
        <v>1</v>
      </c>
      <c r="B6" s="180" t="s">
        <v>98</v>
      </c>
      <c r="C6" s="180"/>
      <c r="D6" s="180"/>
    </row>
    <row r="7" spans="1:4" ht="31.5" customHeight="1" x14ac:dyDescent="0.25">
      <c r="A7" s="9" t="s">
        <v>22</v>
      </c>
      <c r="B7" s="180" t="s">
        <v>79</v>
      </c>
      <c r="C7" s="180"/>
      <c r="D7" s="180"/>
    </row>
    <row r="8" spans="1:4" ht="47.25" customHeight="1" x14ac:dyDescent="0.25">
      <c r="A8" s="9" t="s">
        <v>5</v>
      </c>
      <c r="B8" s="180" t="s">
        <v>80</v>
      </c>
      <c r="C8" s="180"/>
      <c r="D8" s="180"/>
    </row>
    <row r="9" spans="1:4" ht="31.5" customHeight="1" x14ac:dyDescent="0.25">
      <c r="A9" s="9" t="s">
        <v>8</v>
      </c>
      <c r="B9" s="180" t="s">
        <v>81</v>
      </c>
      <c r="C9" s="180"/>
      <c r="D9" s="180"/>
    </row>
    <row r="10" spans="1:4" ht="64.5" customHeight="1" x14ac:dyDescent="0.25">
      <c r="A10" s="9" t="s">
        <v>9</v>
      </c>
      <c r="B10" s="180" t="s">
        <v>82</v>
      </c>
      <c r="C10" s="180"/>
      <c r="D10" s="180"/>
    </row>
    <row r="11" spans="1:4" ht="60" customHeight="1" x14ac:dyDescent="0.25">
      <c r="A11" s="9" t="s">
        <v>2</v>
      </c>
      <c r="B11" s="180" t="s">
        <v>100</v>
      </c>
      <c r="C11" s="180"/>
      <c r="D11" s="180"/>
    </row>
    <row r="12" spans="1:4" ht="60" customHeight="1" x14ac:dyDescent="0.25">
      <c r="A12" s="9" t="s">
        <v>3</v>
      </c>
      <c r="B12" s="180" t="s">
        <v>101</v>
      </c>
      <c r="C12" s="180"/>
      <c r="D12" s="180"/>
    </row>
    <row r="13" spans="1:4" ht="63" customHeight="1" x14ac:dyDescent="0.25">
      <c r="A13" s="9" t="s">
        <v>4</v>
      </c>
      <c r="B13" s="180" t="s">
        <v>83</v>
      </c>
      <c r="C13" s="180"/>
      <c r="D13" s="180"/>
    </row>
    <row r="14" spans="1:4" x14ac:dyDescent="0.25">
      <c r="A14" s="7"/>
      <c r="B14" s="7"/>
      <c r="C14" s="7"/>
      <c r="D14" s="7"/>
    </row>
    <row r="15" spans="1:4" x14ac:dyDescent="0.25">
      <c r="A15" s="181" t="s">
        <v>6</v>
      </c>
      <c r="B15" s="181"/>
      <c r="C15" s="181"/>
      <c r="D15" s="181"/>
    </row>
    <row r="16" spans="1:4" ht="78" customHeight="1" x14ac:dyDescent="0.25">
      <c r="A16" s="9" t="s">
        <v>29</v>
      </c>
      <c r="B16" s="180" t="s">
        <v>84</v>
      </c>
      <c r="C16" s="180"/>
      <c r="D16" s="180"/>
    </row>
    <row r="17" spans="1:4" ht="87.75" customHeight="1" x14ac:dyDescent="0.25">
      <c r="A17" s="9" t="s">
        <v>30</v>
      </c>
      <c r="B17" s="180" t="s">
        <v>85</v>
      </c>
      <c r="C17" s="180"/>
      <c r="D17" s="180"/>
    </row>
    <row r="18" spans="1:4" ht="47.25" customHeight="1" x14ac:dyDescent="0.25">
      <c r="A18" s="9" t="s">
        <v>31</v>
      </c>
      <c r="B18" s="180" t="s">
        <v>102</v>
      </c>
      <c r="C18" s="180"/>
      <c r="D18" s="180"/>
    </row>
    <row r="19" spans="1:4" ht="49.5" customHeight="1" x14ac:dyDescent="0.25">
      <c r="A19" s="9" t="s">
        <v>32</v>
      </c>
      <c r="B19" s="180" t="s">
        <v>125</v>
      </c>
      <c r="C19" s="180"/>
      <c r="D19" s="180"/>
    </row>
    <row r="20" spans="1:4" ht="105.75" customHeight="1" x14ac:dyDescent="0.25">
      <c r="A20" s="9" t="s">
        <v>33</v>
      </c>
      <c r="B20" s="180" t="s">
        <v>86</v>
      </c>
      <c r="C20" s="180"/>
      <c r="D20" s="180"/>
    </row>
    <row r="21" spans="1:4" ht="93.75" customHeight="1" x14ac:dyDescent="0.25">
      <c r="A21" s="9" t="s">
        <v>38</v>
      </c>
      <c r="B21" s="180" t="s">
        <v>87</v>
      </c>
      <c r="C21" s="180"/>
      <c r="D21" s="180"/>
    </row>
    <row r="22" spans="1:4" ht="33" customHeight="1" x14ac:dyDescent="0.25">
      <c r="A22" s="9" t="s">
        <v>21</v>
      </c>
      <c r="B22" s="180" t="s">
        <v>88</v>
      </c>
      <c r="C22" s="180"/>
      <c r="D22" s="180"/>
    </row>
    <row r="23" spans="1:4" x14ac:dyDescent="0.25">
      <c r="A23" s="8"/>
      <c r="B23" s="7"/>
      <c r="C23" s="7"/>
      <c r="D23" s="7"/>
    </row>
    <row r="24" spans="1:4" ht="15" customHeight="1" x14ac:dyDescent="0.25">
      <c r="A24" s="181" t="s">
        <v>10</v>
      </c>
      <c r="B24" s="181"/>
      <c r="C24" s="181"/>
      <c r="D24" s="181"/>
    </row>
    <row r="25" spans="1:4" ht="54" customHeight="1" x14ac:dyDescent="0.25">
      <c r="A25" s="6" t="s">
        <v>2</v>
      </c>
      <c r="B25" s="180" t="s">
        <v>89</v>
      </c>
      <c r="C25" s="180"/>
      <c r="D25" s="180"/>
    </row>
    <row r="26" spans="1:4" ht="51.75" customHeight="1" x14ac:dyDescent="0.25">
      <c r="A26" s="6" t="s">
        <v>3</v>
      </c>
      <c r="B26" s="180" t="s">
        <v>90</v>
      </c>
      <c r="C26" s="180"/>
      <c r="D26" s="180"/>
    </row>
    <row r="27" spans="1:4" ht="52.5" customHeight="1" x14ac:dyDescent="0.25">
      <c r="A27" s="6" t="s">
        <v>19</v>
      </c>
      <c r="B27" s="180" t="s">
        <v>91</v>
      </c>
      <c r="C27" s="180"/>
      <c r="D27" s="180"/>
    </row>
    <row r="29" spans="1:4" x14ac:dyDescent="0.25">
      <c r="A29" s="181" t="s">
        <v>326</v>
      </c>
      <c r="B29" s="181"/>
      <c r="C29" s="181"/>
      <c r="D29" s="181"/>
    </row>
    <row r="30" spans="1:4" ht="46.5" customHeight="1" x14ac:dyDescent="0.25">
      <c r="A30" s="6" t="s">
        <v>330</v>
      </c>
      <c r="B30" s="180" t="s">
        <v>331</v>
      </c>
      <c r="C30" s="180"/>
      <c r="D30" s="180"/>
    </row>
    <row r="31" spans="1:4" ht="36" customHeight="1" x14ac:dyDescent="0.25">
      <c r="A31" s="6" t="s">
        <v>327</v>
      </c>
      <c r="B31" s="180" t="s">
        <v>328</v>
      </c>
      <c r="C31" s="180"/>
      <c r="D31" s="180"/>
    </row>
  </sheetData>
  <mergeCells count="26">
    <mergeCell ref="B31:D31"/>
    <mergeCell ref="A29:D29"/>
    <mergeCell ref="B30:D30"/>
    <mergeCell ref="A1:D3"/>
    <mergeCell ref="B16:D16"/>
    <mergeCell ref="B17:D17"/>
    <mergeCell ref="B18:D18"/>
    <mergeCell ref="B19:D19"/>
    <mergeCell ref="B10:D10"/>
    <mergeCell ref="B11:D11"/>
    <mergeCell ref="B12:D12"/>
    <mergeCell ref="B13:D13"/>
    <mergeCell ref="A15:D15"/>
    <mergeCell ref="B9:D9"/>
    <mergeCell ref="A4:D4"/>
    <mergeCell ref="B5:D5"/>
    <mergeCell ref="B6:D6"/>
    <mergeCell ref="B7:D7"/>
    <mergeCell ref="B8:D8"/>
    <mergeCell ref="B26:D26"/>
    <mergeCell ref="B27:D27"/>
    <mergeCell ref="B20:D20"/>
    <mergeCell ref="B21:D21"/>
    <mergeCell ref="B22:D22"/>
    <mergeCell ref="A24:D24"/>
    <mergeCell ref="B25:D2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workbookViewId="0">
      <selection activeCell="A25" sqref="A25"/>
    </sheetView>
  </sheetViews>
  <sheetFormatPr baseColWidth="10" defaultRowHeight="15" x14ac:dyDescent="0.25"/>
  <cols>
    <col min="1" max="1" width="39.7109375" bestFit="1" customWidth="1"/>
    <col min="3" max="3" width="14.140625" bestFit="1" customWidth="1"/>
    <col min="5" max="5" width="22.7109375" bestFit="1" customWidth="1"/>
    <col min="7" max="7" width="19" customWidth="1"/>
  </cols>
  <sheetData>
    <row r="1" spans="1:7" x14ac:dyDescent="0.25">
      <c r="A1" s="5" t="s">
        <v>60</v>
      </c>
      <c r="C1" s="5" t="s">
        <v>61</v>
      </c>
      <c r="E1" s="5" t="s">
        <v>66</v>
      </c>
      <c r="G1" s="5" t="s">
        <v>65</v>
      </c>
    </row>
    <row r="2" spans="1:7" x14ac:dyDescent="0.25">
      <c r="A2" s="4" t="s">
        <v>39</v>
      </c>
      <c r="C2" s="4" t="s">
        <v>93</v>
      </c>
      <c r="E2" s="4" t="s">
        <v>67</v>
      </c>
      <c r="G2" s="4" t="s">
        <v>72</v>
      </c>
    </row>
    <row r="3" spans="1:7" x14ac:dyDescent="0.25">
      <c r="A3" s="4" t="s">
        <v>40</v>
      </c>
      <c r="C3" s="4" t="s">
        <v>62</v>
      </c>
      <c r="E3" s="4" t="s">
        <v>68</v>
      </c>
      <c r="G3" s="4" t="s">
        <v>73</v>
      </c>
    </row>
    <row r="4" spans="1:7" x14ac:dyDescent="0.25">
      <c r="A4" s="4" t="s">
        <v>41</v>
      </c>
      <c r="C4" s="4" t="s">
        <v>94</v>
      </c>
      <c r="E4" s="4" t="s">
        <v>69</v>
      </c>
      <c r="G4" s="4" t="s">
        <v>74</v>
      </c>
    </row>
    <row r="5" spans="1:7" x14ac:dyDescent="0.25">
      <c r="A5" s="4" t="s">
        <v>42</v>
      </c>
      <c r="C5" s="4" t="s">
        <v>63</v>
      </c>
      <c r="E5" s="4" t="s">
        <v>70</v>
      </c>
      <c r="G5" s="4" t="s">
        <v>75</v>
      </c>
    </row>
    <row r="6" spans="1:7" x14ac:dyDescent="0.25">
      <c r="A6" s="4" t="s">
        <v>92</v>
      </c>
      <c r="C6" s="4" t="s">
        <v>64</v>
      </c>
      <c r="E6" s="4" t="s">
        <v>71</v>
      </c>
    </row>
    <row r="7" spans="1:7" x14ac:dyDescent="0.25">
      <c r="A7" s="4" t="s">
        <v>43</v>
      </c>
      <c r="C7" s="4" t="s">
        <v>95</v>
      </c>
    </row>
    <row r="8" spans="1:7" x14ac:dyDescent="0.25">
      <c r="A8" s="4" t="s">
        <v>44</v>
      </c>
      <c r="C8" s="4" t="s">
        <v>96</v>
      </c>
    </row>
    <row r="9" spans="1:7" x14ac:dyDescent="0.25">
      <c r="A9" s="4" t="s">
        <v>45</v>
      </c>
    </row>
    <row r="10" spans="1:7" x14ac:dyDescent="0.25">
      <c r="A10" s="4" t="s">
        <v>46</v>
      </c>
    </row>
    <row r="11" spans="1:7" x14ac:dyDescent="0.25">
      <c r="A11" s="4" t="s">
        <v>47</v>
      </c>
    </row>
    <row r="12" spans="1:7" x14ac:dyDescent="0.25">
      <c r="A12" s="4" t="s">
        <v>48</v>
      </c>
    </row>
    <row r="13" spans="1:7" x14ac:dyDescent="0.25">
      <c r="A13" s="4" t="s">
        <v>49</v>
      </c>
    </row>
    <row r="14" spans="1:7" x14ac:dyDescent="0.25">
      <c r="A14" s="4" t="s">
        <v>50</v>
      </c>
    </row>
    <row r="15" spans="1:7" x14ac:dyDescent="0.25">
      <c r="A15" s="4" t="s">
        <v>51</v>
      </c>
    </row>
    <row r="16" spans="1:7" x14ac:dyDescent="0.25">
      <c r="A16" s="4" t="s">
        <v>52</v>
      </c>
    </row>
    <row r="17" spans="1:1" x14ac:dyDescent="0.25">
      <c r="A17" s="4" t="s">
        <v>53</v>
      </c>
    </row>
    <row r="18" spans="1:1" x14ac:dyDescent="0.25">
      <c r="A18" s="4" t="s">
        <v>54</v>
      </c>
    </row>
    <row r="19" spans="1:1" x14ac:dyDescent="0.25">
      <c r="A19" s="4" t="s">
        <v>55</v>
      </c>
    </row>
    <row r="20" spans="1:1" x14ac:dyDescent="0.25">
      <c r="A20" s="4" t="s">
        <v>56</v>
      </c>
    </row>
    <row r="21" spans="1:1" x14ac:dyDescent="0.25">
      <c r="A21" s="4" t="s">
        <v>57</v>
      </c>
    </row>
    <row r="22" spans="1:1" x14ac:dyDescent="0.25">
      <c r="A22" s="4" t="s">
        <v>58</v>
      </c>
    </row>
    <row r="23" spans="1:1" x14ac:dyDescent="0.25">
      <c r="A23" s="4" t="s">
        <v>59</v>
      </c>
    </row>
    <row r="24" spans="1:1" x14ac:dyDescent="0.25">
      <c r="A24" s="15" t="s">
        <v>97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E-SGI-F006 Mapa de Riesgos</vt:lpstr>
      <vt:lpstr>MapadeCalor</vt:lpstr>
      <vt:lpstr>Instr. Mapa Riesgos</vt:lpstr>
      <vt:lpstr>Parámetros</vt:lpstr>
      <vt:lpstr>'E-SGI-F006 Mapa de Riesgos'!Títulos_a_imprimir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Gestión Integral de Riesgos - (Matriz - Planes de Tratamiento - Gestión de la Materialización)</dc:title>
  <dc:creator>Hugo Fernando Ramírez Ospina;Cristhian Giovanni Riaño Toloza</dc:creator>
  <cp:keywords>Riesgos, Probabilidad, Impacto, Gestión, Valor Inherente, Valor Residual, Controles, Tratamiento, Acciones, Efectos, Materialización</cp:keywords>
  <cp:lastModifiedBy>Daniel Díaz Díaz</cp:lastModifiedBy>
  <cp:lastPrinted>2019-01-31T20:58:18Z</cp:lastPrinted>
  <dcterms:created xsi:type="dcterms:W3CDTF">2014-01-30T13:08:21Z</dcterms:created>
  <dcterms:modified xsi:type="dcterms:W3CDTF">2020-12-07T20:12:26Z</dcterms:modified>
  <cp:category>Herramientas de Gestión</cp:category>
</cp:coreProperties>
</file>