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UBDIR_HIDROLOGIA\GRP_LABORATORIO_DE_CALIDAD_AMBIENTAL\Backup D Servidor\CONTRATISTAS\CONTRATISTAS 2018\ANALISTA CALIDAD - ADRIANA DUEÑAS MORENO\SGI-LCA\"/>
    </mc:Choice>
  </mc:AlternateContent>
  <bookViews>
    <workbookView xWindow="0" yWindow="0" windowWidth="24000" windowHeight="9735"/>
  </bookViews>
  <sheets>
    <sheet name="10 -100" sheetId="2" r:id="rId1"/>
  </sheets>
  <definedNames>
    <definedName name="_xlnm.Print_Area" localSheetId="0">'10 -100'!$A$1:$G$37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D32" i="2"/>
  <c r="C32" i="2"/>
  <c r="F31" i="2"/>
  <c r="D31" i="2"/>
  <c r="C31" i="2"/>
  <c r="C34" i="2" l="1"/>
  <c r="F34" i="2" l="1"/>
  <c r="G32" i="2" l="1"/>
  <c r="D34" i="2"/>
  <c r="G25" i="2" l="1"/>
  <c r="E22" i="2"/>
  <c r="C25" i="2"/>
  <c r="G26" i="2"/>
  <c r="E19" i="2"/>
  <c r="E21" i="2"/>
  <c r="C26" i="2"/>
  <c r="G27" i="2"/>
  <c r="E28" i="2"/>
  <c r="E20" i="2"/>
  <c r="C27" i="2"/>
  <c r="G20" i="2"/>
  <c r="G28" i="2"/>
  <c r="E27" i="2"/>
  <c r="C20" i="2"/>
  <c r="C28" i="2"/>
  <c r="C21" i="2"/>
  <c r="G22" i="2"/>
  <c r="E25" i="2"/>
  <c r="C22" i="2"/>
  <c r="G23" i="2"/>
  <c r="E24" i="2"/>
  <c r="C23" i="2"/>
  <c r="G24" i="2"/>
  <c r="E23" i="2"/>
  <c r="C24" i="2"/>
  <c r="G21" i="2"/>
  <c r="G19" i="2"/>
  <c r="E26" i="2"/>
  <c r="C19" i="2"/>
  <c r="C30" i="2" l="1"/>
  <c r="C29" i="2"/>
  <c r="C35" i="2" s="1"/>
  <c r="D30" i="2"/>
  <c r="D29" i="2"/>
  <c r="F30" i="2"/>
  <c r="F29" i="2"/>
  <c r="F35" i="2" s="1"/>
  <c r="D35" i="2" l="1"/>
</calcChain>
</file>

<file path=xl/comments1.xml><?xml version="1.0" encoding="utf-8"?>
<comments xmlns="http://schemas.openxmlformats.org/spreadsheetml/2006/main">
  <authors>
    <author>Elizabeth Gonzalez Mateus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Elizabeth Gonzalez Mateus:</t>
        </r>
        <r>
          <rPr>
            <sz val="9"/>
            <color indexed="81"/>
            <rFont val="Tahoma"/>
            <family val="2"/>
          </rPr>
          <t xml:space="preserve">
Consultar el volumen a verificar en la tabla adjunta (columnas K a Q)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Elizabeth Gonzalez Mateus:</t>
        </r>
        <r>
          <rPr>
            <sz val="9"/>
            <color indexed="81"/>
            <rFont val="Tahoma"/>
            <family val="2"/>
          </rPr>
          <t xml:space="preserve">
Si VERDADERO selecciones "Cumple", de lo contrario "No cumple".
</t>
        </r>
      </text>
    </comment>
  </commentList>
</comments>
</file>

<file path=xl/sharedStrings.xml><?xml version="1.0" encoding="utf-8"?>
<sst xmlns="http://schemas.openxmlformats.org/spreadsheetml/2006/main" count="72" uniqueCount="53">
  <si>
    <t>Error máximo permitido</t>
  </si>
  <si>
    <r>
      <t xml:space="preserve">Error máximo permitido, </t>
    </r>
    <r>
      <rPr>
        <b/>
        <sz val="11"/>
        <color theme="1"/>
        <rFont val="Calibri"/>
        <family val="2"/>
      </rPr>
      <t>µl</t>
    </r>
  </si>
  <si>
    <t>Número de medida</t>
  </si>
  <si>
    <t>Promedio</t>
  </si>
  <si>
    <t>Desviación estandar</t>
  </si>
  <si>
    <t>Condiciones ambientales</t>
  </si>
  <si>
    <t>Identificación de intrumentos</t>
  </si>
  <si>
    <t>Termómetro</t>
  </si>
  <si>
    <t>Valor nominal del volúmen</t>
  </si>
  <si>
    <t>Cumple/No cumple</t>
  </si>
  <si>
    <t>Volumen</t>
  </si>
  <si>
    <t>Temperatura, °C</t>
  </si>
  <si>
    <t>Factor Z</t>
  </si>
  <si>
    <t>¿El promedio y la desviación estandar son aceptables?</t>
  </si>
  <si>
    <t>Cumple</t>
  </si>
  <si>
    <t>Balanza</t>
  </si>
  <si>
    <t>10% VOL. MAX.</t>
  </si>
  <si>
    <t>100% VOL. MAX.</t>
  </si>
  <si>
    <t>Temperatura promedio del agua</t>
  </si>
  <si>
    <t>Temperatura del laboratorio, °C</t>
  </si>
  <si>
    <t>Humedad, %</t>
  </si>
  <si>
    <t>Instrumento</t>
  </si>
  <si>
    <t>No. de inventario</t>
  </si>
  <si>
    <t>No cumple</t>
  </si>
  <si>
    <t>Transferpipeta  10- 100 µL</t>
  </si>
  <si>
    <t>Transferpipeta  1000- 10000 µL</t>
  </si>
  <si>
    <t>Transferpipeta  100 - 1000 µL</t>
  </si>
  <si>
    <t>Transferpipeta 500 - 5000 µL</t>
  </si>
  <si>
    <t>NA</t>
  </si>
  <si>
    <t>Masa neta medida, g</t>
  </si>
  <si>
    <t>50% VOL. MAX.</t>
  </si>
  <si>
    <t>Error</t>
  </si>
  <si>
    <t>Transferpipeta  100 µL</t>
  </si>
  <si>
    <t>Transferpipeta  500 µL</t>
  </si>
  <si>
    <t>Transferpipeta 0,5 - 10 µL</t>
  </si>
  <si>
    <t>Volumen corregido, µl</t>
  </si>
  <si>
    <t>Bureta automática de 0 - 20 mL</t>
  </si>
  <si>
    <r>
      <rPr>
        <b/>
        <sz val="9"/>
        <color indexed="8"/>
        <rFont val="Calibri"/>
        <family val="2"/>
        <scheme val="minor"/>
      </rPr>
      <t>Versión:</t>
    </r>
    <r>
      <rPr>
        <sz val="9"/>
        <color indexed="8"/>
        <rFont val="Calibri"/>
        <family val="2"/>
        <scheme val="minor"/>
      </rPr>
      <t xml:space="preserve"> 01</t>
    </r>
  </si>
  <si>
    <r>
      <t xml:space="preserve">Fecha: </t>
    </r>
    <r>
      <rPr>
        <sz val="9"/>
        <color indexed="8"/>
        <rFont val="Calibri"/>
        <family val="2"/>
        <scheme val="minor"/>
      </rPr>
      <t>26/10/2018</t>
    </r>
  </si>
  <si>
    <r>
      <rPr>
        <b/>
        <sz val="9"/>
        <color indexed="8"/>
        <rFont val="Calibri"/>
        <family val="2"/>
        <scheme val="minor"/>
      </rPr>
      <t>Página</t>
    </r>
    <r>
      <rPr>
        <sz val="9"/>
        <color indexed="8"/>
        <rFont val="Calibri"/>
        <family val="2"/>
        <scheme val="minor"/>
      </rPr>
      <t>: 1 de 1</t>
    </r>
  </si>
  <si>
    <t>Analista: ________________________________________</t>
  </si>
  <si>
    <t>Fecha (dd/mm/aaaa): ____________________________</t>
  </si>
  <si>
    <r>
      <rPr>
        <b/>
        <sz val="9"/>
        <color indexed="8"/>
        <rFont val="Calibri"/>
        <family val="2"/>
        <scheme val="minor"/>
      </rPr>
      <t>Código:</t>
    </r>
    <r>
      <rPr>
        <sz val="9"/>
        <color indexed="8"/>
        <rFont val="Calibri"/>
        <family val="2"/>
        <scheme val="minor"/>
      </rPr>
      <t xml:space="preserve"> M-S-LC-F074</t>
    </r>
  </si>
  <si>
    <t>VERIFICACIÓN DE TRANSFERPIPETAS Y BURETAS AUTOMÁTICAS</t>
  </si>
  <si>
    <t>HISTORIAL DE CAMBIOS</t>
  </si>
  <si>
    <t>VERSIÓN</t>
  </si>
  <si>
    <t>FECHA</t>
  </si>
  <si>
    <t>DESCRIPCIÓN</t>
  </si>
  <si>
    <t>01</t>
  </si>
  <si>
    <t>Creación del documento con base a la nueva estructura del SGI.</t>
  </si>
  <si>
    <r>
      <t xml:space="preserve">ELABORÓ: 
</t>
    </r>
    <r>
      <rPr>
        <b/>
        <sz val="9"/>
        <color indexed="8"/>
        <rFont val="Calibri"/>
        <family val="2"/>
      </rPr>
      <t>Elizabeth González Mateus</t>
    </r>
    <r>
      <rPr>
        <sz val="9"/>
        <color indexed="8"/>
        <rFont val="Calibri"/>
        <family val="2"/>
      </rPr>
      <t xml:space="preserve">
Contratista Laboratorio de Calidad Ambiental</t>
    </r>
  </si>
  <si>
    <r>
      <t xml:space="preserve">REVISÓ:
</t>
    </r>
    <r>
      <rPr>
        <b/>
        <sz val="9"/>
        <color indexed="8"/>
        <rFont val="Calibri"/>
        <family val="2"/>
      </rPr>
      <t xml:space="preserve">
Carlos Martín Velásquez Ramírez</t>
    </r>
    <r>
      <rPr>
        <sz val="9"/>
        <color indexed="8"/>
        <rFont val="Calibri"/>
        <family val="2"/>
      </rPr>
      <t xml:space="preserve">
Contratista Líder Técnico Grupo Laboratorio de Calidad Ambiental</t>
    </r>
  </si>
  <si>
    <r>
      <t xml:space="preserve">APROBÓ:
</t>
    </r>
    <r>
      <rPr>
        <b/>
        <sz val="9"/>
        <color indexed="8"/>
        <rFont val="Calibri"/>
        <family val="2"/>
      </rPr>
      <t xml:space="preserve">
    Nelson Omar Vargas Martínez</t>
    </r>
    <r>
      <rPr>
        <sz val="9"/>
        <color indexed="8"/>
        <rFont val="Calibri"/>
        <family val="2"/>
      </rPr>
      <t xml:space="preserve">
Subdirector de Hidrología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</si>
</sst>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0.0"/>
    <numFmt numFmtId="165" formatCode="#,##0.0000"/>
    <numFmt numFmtId="166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/>
      <protection locked="0"/>
    </xf>
    <xf numFmtId="2" fontId="13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Protection="1"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166" fontId="19" fillId="4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5" fillId="0" borderId="1" xfId="0" applyFont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18" fillId="4" borderId="0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3" fillId="4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 wrapText="1"/>
    </xf>
    <xf numFmtId="9" fontId="1" fillId="0" borderId="3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0</xdr:col>
      <xdr:colOff>1210416</xdr:colOff>
      <xdr:row>3</xdr:row>
      <xdr:rowOff>76200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42875"/>
          <a:ext cx="1134216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tabSelected="1" view="pageBreakPreview" topLeftCell="A22" zoomScaleNormal="100" zoomScaleSheetLayoutView="100" workbookViewId="0">
      <selection activeCell="B42" sqref="B42"/>
    </sheetView>
  </sheetViews>
  <sheetFormatPr baseColWidth="10" defaultRowHeight="15" x14ac:dyDescent="0.25"/>
  <cols>
    <col min="1" max="1" width="28.28515625" customWidth="1"/>
    <col min="2" max="2" width="10.42578125" customWidth="1"/>
    <col min="3" max="5" width="12.28515625" customWidth="1"/>
    <col min="6" max="6" width="13" customWidth="1"/>
    <col min="9" max="9" width="33.85546875" style="20" customWidth="1"/>
    <col min="10" max="12" width="9" customWidth="1"/>
    <col min="13" max="14" width="9.140625" customWidth="1"/>
    <col min="15" max="15" width="12" customWidth="1"/>
    <col min="17" max="17" width="15" bestFit="1" customWidth="1"/>
  </cols>
  <sheetData>
    <row r="1" spans="1:15" x14ac:dyDescent="0.25">
      <c r="A1" s="42"/>
      <c r="B1" s="45" t="s">
        <v>43</v>
      </c>
      <c r="C1" s="46"/>
      <c r="D1" s="46"/>
      <c r="E1" s="46"/>
      <c r="F1" s="51" t="s">
        <v>42</v>
      </c>
      <c r="G1" s="51"/>
    </row>
    <row r="2" spans="1:15" x14ac:dyDescent="0.25">
      <c r="A2" s="43"/>
      <c r="B2" s="47"/>
      <c r="C2" s="48"/>
      <c r="D2" s="48"/>
      <c r="E2" s="48"/>
      <c r="F2" s="52" t="s">
        <v>37</v>
      </c>
      <c r="G2" s="52"/>
    </row>
    <row r="3" spans="1:15" x14ac:dyDescent="0.25">
      <c r="A3" s="43"/>
      <c r="B3" s="47"/>
      <c r="C3" s="48"/>
      <c r="D3" s="48"/>
      <c r="E3" s="48"/>
      <c r="F3" s="53" t="s">
        <v>38</v>
      </c>
      <c r="G3" s="53"/>
    </row>
    <row r="4" spans="1:15" x14ac:dyDescent="0.25">
      <c r="A4" s="44"/>
      <c r="B4" s="49"/>
      <c r="C4" s="50"/>
      <c r="D4" s="50"/>
      <c r="E4" s="50"/>
      <c r="F4" s="54" t="s">
        <v>39</v>
      </c>
      <c r="G4" s="54"/>
    </row>
    <row r="7" spans="1:15" ht="15" customHeight="1" x14ac:dyDescent="0.25">
      <c r="A7" s="38" t="s">
        <v>41</v>
      </c>
      <c r="B7" s="38"/>
      <c r="C7" s="38"/>
      <c r="D7" s="38" t="s">
        <v>40</v>
      </c>
      <c r="E7" s="38"/>
      <c r="F7" s="38"/>
      <c r="G7" s="38"/>
      <c r="J7" s="18"/>
      <c r="K7" s="18"/>
      <c r="L7" s="18"/>
      <c r="M7" s="18"/>
      <c r="N7" s="18"/>
      <c r="O7" s="18"/>
    </row>
    <row r="8" spans="1:15" ht="16.5" customHeight="1" x14ac:dyDescent="0.25">
      <c r="A8" s="21"/>
      <c r="J8" s="18"/>
      <c r="K8" s="18"/>
      <c r="L8" s="18"/>
      <c r="M8" s="18"/>
      <c r="N8" s="18"/>
      <c r="O8" s="18"/>
    </row>
    <row r="9" spans="1:15" ht="15" customHeight="1" x14ac:dyDescent="0.25">
      <c r="J9" s="18"/>
      <c r="K9" s="18"/>
      <c r="L9" s="18"/>
      <c r="M9" s="18"/>
      <c r="N9" s="18"/>
      <c r="O9" s="18"/>
    </row>
    <row r="10" spans="1:15" ht="15" customHeight="1" x14ac:dyDescent="0.25">
      <c r="J10" s="18"/>
      <c r="K10" s="18"/>
      <c r="L10" s="18"/>
      <c r="M10" s="18"/>
      <c r="N10" s="18"/>
      <c r="O10" s="18"/>
    </row>
    <row r="11" spans="1:15" ht="23.25" customHeight="1" x14ac:dyDescent="0.25">
      <c r="A11" s="87" t="s">
        <v>6</v>
      </c>
      <c r="B11" s="88"/>
      <c r="J11" s="18"/>
      <c r="K11" s="18"/>
      <c r="L11" s="18"/>
      <c r="M11" s="18"/>
      <c r="N11" s="18"/>
      <c r="O11" s="18"/>
    </row>
    <row r="12" spans="1:15" ht="30.75" customHeight="1" x14ac:dyDescent="0.25">
      <c r="A12" s="15" t="s">
        <v>21</v>
      </c>
      <c r="B12" s="17" t="s">
        <v>22</v>
      </c>
      <c r="D12" s="84" t="s">
        <v>5</v>
      </c>
      <c r="E12" s="85"/>
      <c r="F12" s="85"/>
      <c r="G12" s="86"/>
      <c r="J12" s="18"/>
      <c r="K12" s="18"/>
      <c r="L12" s="18"/>
      <c r="M12" s="18"/>
      <c r="N12" s="18"/>
      <c r="O12" s="18"/>
    </row>
    <row r="13" spans="1:15" ht="15" customHeight="1" x14ac:dyDescent="0.25">
      <c r="A13" s="30" t="s">
        <v>36</v>
      </c>
      <c r="B13" s="10"/>
      <c r="D13" s="61" t="s">
        <v>19</v>
      </c>
      <c r="E13" s="83"/>
      <c r="F13" s="62"/>
      <c r="G13" s="11"/>
      <c r="J13" s="18"/>
      <c r="K13" s="18"/>
      <c r="L13" s="18"/>
      <c r="M13" s="18"/>
      <c r="N13" s="18"/>
      <c r="O13" s="18"/>
    </row>
    <row r="14" spans="1:15" ht="15" customHeight="1" x14ac:dyDescent="0.25">
      <c r="A14" s="1" t="s">
        <v>7</v>
      </c>
      <c r="B14" s="11"/>
      <c r="D14" s="80" t="s">
        <v>20</v>
      </c>
      <c r="E14" s="81"/>
      <c r="F14" s="82"/>
      <c r="G14" s="14"/>
      <c r="J14" s="18"/>
      <c r="K14" s="18"/>
      <c r="L14" s="18"/>
      <c r="M14" s="18"/>
      <c r="N14" s="18"/>
      <c r="O14" s="18"/>
    </row>
    <row r="15" spans="1:15" x14ac:dyDescent="0.25">
      <c r="A15" s="1" t="s">
        <v>15</v>
      </c>
      <c r="B15" s="11"/>
      <c r="D15" s="9"/>
      <c r="E15" s="9"/>
      <c r="F15" s="9"/>
      <c r="G15" s="9"/>
      <c r="J15" s="18"/>
      <c r="K15" s="18"/>
      <c r="L15" s="18"/>
      <c r="M15" s="18"/>
      <c r="N15" s="18"/>
      <c r="O15" s="18"/>
    </row>
    <row r="16" spans="1:15" ht="15" customHeight="1" x14ac:dyDescent="0.25">
      <c r="J16" s="18"/>
      <c r="K16" s="18"/>
      <c r="L16" s="18"/>
      <c r="M16" s="18"/>
      <c r="N16" s="18"/>
      <c r="O16" s="18"/>
    </row>
    <row r="17" spans="1:18" ht="15" customHeight="1" x14ac:dyDescent="0.25">
      <c r="A17" s="74" t="s">
        <v>2</v>
      </c>
      <c r="B17" s="72" t="s">
        <v>16</v>
      </c>
      <c r="C17" s="73"/>
      <c r="D17" s="72" t="s">
        <v>30</v>
      </c>
      <c r="E17" s="73"/>
      <c r="F17" s="72" t="s">
        <v>17</v>
      </c>
      <c r="G17" s="73"/>
      <c r="J17" s="69" t="s">
        <v>1</v>
      </c>
      <c r="K17" s="70"/>
      <c r="L17" s="70"/>
      <c r="M17" s="70"/>
      <c r="N17" s="70"/>
      <c r="O17" s="71"/>
    </row>
    <row r="18" spans="1:18" s="6" customFormat="1" ht="30.75" customHeight="1" x14ac:dyDescent="0.25">
      <c r="A18" s="74"/>
      <c r="B18" s="16" t="s">
        <v>29</v>
      </c>
      <c r="C18" s="16" t="s">
        <v>35</v>
      </c>
      <c r="D18" s="16" t="s">
        <v>29</v>
      </c>
      <c r="E18" s="16" t="s">
        <v>35</v>
      </c>
      <c r="F18" s="16" t="s">
        <v>29</v>
      </c>
      <c r="G18" s="16" t="s">
        <v>35</v>
      </c>
      <c r="I18" s="78" t="s">
        <v>21</v>
      </c>
      <c r="J18" s="76">
        <v>0.1</v>
      </c>
      <c r="K18" s="77"/>
      <c r="L18" s="76">
        <v>0.5</v>
      </c>
      <c r="M18" s="77"/>
      <c r="N18" s="76">
        <v>1</v>
      </c>
      <c r="O18" s="77"/>
      <c r="Q18" s="7" t="s">
        <v>11</v>
      </c>
      <c r="R18" s="7" t="s">
        <v>12</v>
      </c>
    </row>
    <row r="19" spans="1:18" ht="16.5" customHeight="1" x14ac:dyDescent="0.25">
      <c r="A19" s="5">
        <v>1</v>
      </c>
      <c r="B19" s="10"/>
      <c r="C19" s="22">
        <f>(B19*1000)*$C$34</f>
        <v>0</v>
      </c>
      <c r="D19" s="23"/>
      <c r="E19" s="22">
        <f>(D19*1000)*$C$34</f>
        <v>0</v>
      </c>
      <c r="F19" s="23"/>
      <c r="G19" s="22">
        <f>(F19*1000)*$C$34</f>
        <v>0</v>
      </c>
      <c r="I19" s="79"/>
      <c r="J19" s="12" t="s">
        <v>10</v>
      </c>
      <c r="K19" s="12" t="s">
        <v>31</v>
      </c>
      <c r="L19" s="12" t="s">
        <v>10</v>
      </c>
      <c r="M19" s="12" t="s">
        <v>31</v>
      </c>
      <c r="N19" s="12" t="s">
        <v>10</v>
      </c>
      <c r="O19" s="12" t="s">
        <v>31</v>
      </c>
      <c r="Q19" s="4">
        <v>15</v>
      </c>
      <c r="R19" s="8">
        <v>1.0017</v>
      </c>
    </row>
    <row r="20" spans="1:18" ht="16.5" customHeight="1" x14ac:dyDescent="0.25">
      <c r="A20" s="5">
        <v>2</v>
      </c>
      <c r="B20" s="10"/>
      <c r="C20" s="22">
        <f t="shared" ref="C20:E28" si="0">(B20*1000)*$C$34</f>
        <v>0</v>
      </c>
      <c r="D20" s="23"/>
      <c r="E20" s="22">
        <f t="shared" si="0"/>
        <v>0</v>
      </c>
      <c r="F20" s="23"/>
      <c r="G20" s="22">
        <f t="shared" ref="G20:G28" si="1">(F20*1000)*$C$34</f>
        <v>0</v>
      </c>
      <c r="I20" s="2" t="s">
        <v>36</v>
      </c>
      <c r="J20" s="13">
        <v>2</v>
      </c>
      <c r="K20" s="13">
        <v>0.04</v>
      </c>
      <c r="L20" s="13">
        <v>10</v>
      </c>
      <c r="M20" s="13">
        <v>0.04</v>
      </c>
      <c r="N20" s="13">
        <v>20</v>
      </c>
      <c r="O20" s="13">
        <v>0.04</v>
      </c>
      <c r="Q20" s="4">
        <v>15.5</v>
      </c>
      <c r="R20" s="8">
        <v>1.0018</v>
      </c>
    </row>
    <row r="21" spans="1:18" ht="16.5" customHeight="1" x14ac:dyDescent="0.25">
      <c r="A21" s="5">
        <v>3</v>
      </c>
      <c r="B21" s="10"/>
      <c r="C21" s="22">
        <f t="shared" si="0"/>
        <v>0</v>
      </c>
      <c r="D21" s="23"/>
      <c r="E21" s="22">
        <f t="shared" si="0"/>
        <v>0</v>
      </c>
      <c r="F21" s="23"/>
      <c r="G21" s="22">
        <f t="shared" si="1"/>
        <v>0</v>
      </c>
      <c r="I21" s="12" t="s">
        <v>32</v>
      </c>
      <c r="J21" s="19" t="s">
        <v>28</v>
      </c>
      <c r="K21" s="19" t="s">
        <v>28</v>
      </c>
      <c r="L21" s="19" t="s">
        <v>28</v>
      </c>
      <c r="M21" s="19" t="s">
        <v>28</v>
      </c>
      <c r="N21" s="19">
        <v>100</v>
      </c>
      <c r="O21" s="2">
        <v>0.8</v>
      </c>
      <c r="Q21" s="4">
        <v>16</v>
      </c>
      <c r="R21" s="8">
        <v>1.0019</v>
      </c>
    </row>
    <row r="22" spans="1:18" ht="16.5" customHeight="1" x14ac:dyDescent="0.25">
      <c r="A22" s="5">
        <v>4</v>
      </c>
      <c r="B22" s="10"/>
      <c r="C22" s="22">
        <f t="shared" si="0"/>
        <v>0</v>
      </c>
      <c r="D22" s="23"/>
      <c r="E22" s="22">
        <f t="shared" si="0"/>
        <v>0</v>
      </c>
      <c r="F22" s="23"/>
      <c r="G22" s="22">
        <f t="shared" si="1"/>
        <v>0</v>
      </c>
      <c r="I22" s="12" t="s">
        <v>33</v>
      </c>
      <c r="J22" s="19" t="s">
        <v>28</v>
      </c>
      <c r="K22" s="19" t="s">
        <v>28</v>
      </c>
      <c r="L22" s="19" t="s">
        <v>28</v>
      </c>
      <c r="M22" s="19" t="s">
        <v>28</v>
      </c>
      <c r="N22" s="19">
        <v>500</v>
      </c>
      <c r="O22" s="3">
        <v>4</v>
      </c>
      <c r="Q22" s="4">
        <v>16.5</v>
      </c>
      <c r="R22" s="8">
        <v>1.002</v>
      </c>
    </row>
    <row r="23" spans="1:18" ht="16.5" customHeight="1" x14ac:dyDescent="0.25">
      <c r="A23" s="5">
        <v>5</v>
      </c>
      <c r="B23" s="10"/>
      <c r="C23" s="22">
        <f t="shared" si="0"/>
        <v>0</v>
      </c>
      <c r="D23" s="23"/>
      <c r="E23" s="22">
        <f t="shared" si="0"/>
        <v>0</v>
      </c>
      <c r="F23" s="23"/>
      <c r="G23" s="22">
        <f t="shared" si="1"/>
        <v>0</v>
      </c>
      <c r="I23" s="12" t="s">
        <v>34</v>
      </c>
      <c r="J23" s="19">
        <v>0.5</v>
      </c>
      <c r="K23" s="2">
        <v>0.12</v>
      </c>
      <c r="L23" s="19">
        <v>5</v>
      </c>
      <c r="M23" s="2">
        <v>0.12</v>
      </c>
      <c r="N23" s="13">
        <v>10</v>
      </c>
      <c r="O23" s="2">
        <v>0.12</v>
      </c>
      <c r="Q23" s="4">
        <v>17</v>
      </c>
      <c r="R23" s="8">
        <v>1.0021</v>
      </c>
    </row>
    <row r="24" spans="1:18" ht="16.5" x14ac:dyDescent="0.25">
      <c r="A24" s="5">
        <v>6</v>
      </c>
      <c r="B24" s="10"/>
      <c r="C24" s="22">
        <f t="shared" si="0"/>
        <v>0</v>
      </c>
      <c r="D24" s="23"/>
      <c r="E24" s="22">
        <f t="shared" si="0"/>
        <v>0</v>
      </c>
      <c r="F24" s="23"/>
      <c r="G24" s="22">
        <f t="shared" si="1"/>
        <v>0</v>
      </c>
      <c r="I24" s="12" t="s">
        <v>24</v>
      </c>
      <c r="J24" s="2">
        <v>10</v>
      </c>
      <c r="K24" s="2">
        <v>0.8</v>
      </c>
      <c r="L24" s="2">
        <v>50</v>
      </c>
      <c r="M24" s="2">
        <v>0.8</v>
      </c>
      <c r="N24" s="13">
        <v>100</v>
      </c>
      <c r="O24" s="2">
        <v>0.8</v>
      </c>
      <c r="Q24" s="4">
        <v>17.5</v>
      </c>
      <c r="R24" s="8">
        <v>1.0022</v>
      </c>
    </row>
    <row r="25" spans="1:18" ht="16.5" customHeight="1" x14ac:dyDescent="0.25">
      <c r="A25" s="5">
        <v>7</v>
      </c>
      <c r="B25" s="10"/>
      <c r="C25" s="22">
        <f t="shared" si="0"/>
        <v>0</v>
      </c>
      <c r="D25" s="23"/>
      <c r="E25" s="22">
        <f t="shared" si="0"/>
        <v>0</v>
      </c>
      <c r="F25" s="23"/>
      <c r="G25" s="22">
        <f t="shared" si="1"/>
        <v>0</v>
      </c>
      <c r="I25" s="12" t="s">
        <v>26</v>
      </c>
      <c r="J25" s="2">
        <v>100</v>
      </c>
      <c r="K25" s="4">
        <v>8</v>
      </c>
      <c r="L25" s="2">
        <v>500</v>
      </c>
      <c r="M25" s="4">
        <v>8</v>
      </c>
      <c r="N25" s="3">
        <v>1000</v>
      </c>
      <c r="O25" s="4">
        <v>8</v>
      </c>
      <c r="Q25" s="4">
        <v>18</v>
      </c>
      <c r="R25" s="8">
        <v>1.0022</v>
      </c>
    </row>
    <row r="26" spans="1:18" ht="16.5" customHeight="1" x14ac:dyDescent="0.25">
      <c r="A26" s="5">
        <v>8</v>
      </c>
      <c r="B26" s="10"/>
      <c r="C26" s="22">
        <f t="shared" si="0"/>
        <v>0</v>
      </c>
      <c r="D26" s="23"/>
      <c r="E26" s="22">
        <f t="shared" si="0"/>
        <v>0</v>
      </c>
      <c r="F26" s="23"/>
      <c r="G26" s="22">
        <f t="shared" si="1"/>
        <v>0</v>
      </c>
      <c r="I26" s="12" t="s">
        <v>27</v>
      </c>
      <c r="J26" s="3">
        <v>500</v>
      </c>
      <c r="K26" s="13">
        <v>40</v>
      </c>
      <c r="L26" s="3">
        <v>2500</v>
      </c>
      <c r="M26" s="13">
        <v>40</v>
      </c>
      <c r="N26" s="13">
        <v>5000</v>
      </c>
      <c r="O26" s="13">
        <v>40</v>
      </c>
      <c r="Q26" s="4">
        <v>18.5</v>
      </c>
      <c r="R26" s="8">
        <v>1.0023</v>
      </c>
    </row>
    <row r="27" spans="1:18" ht="16.5" x14ac:dyDescent="0.25">
      <c r="A27" s="5">
        <v>9</v>
      </c>
      <c r="B27" s="10"/>
      <c r="C27" s="22">
        <f t="shared" si="0"/>
        <v>0</v>
      </c>
      <c r="D27" s="23"/>
      <c r="E27" s="22">
        <f t="shared" si="0"/>
        <v>0</v>
      </c>
      <c r="F27" s="23"/>
      <c r="G27" s="22">
        <f t="shared" si="1"/>
        <v>0</v>
      </c>
      <c r="I27" s="12" t="s">
        <v>25</v>
      </c>
      <c r="J27" s="4">
        <v>1000</v>
      </c>
      <c r="K27" s="2">
        <v>60</v>
      </c>
      <c r="L27" s="4">
        <v>5000</v>
      </c>
      <c r="M27" s="2">
        <v>60</v>
      </c>
      <c r="N27" s="13">
        <v>10000</v>
      </c>
      <c r="O27" s="2">
        <v>60</v>
      </c>
      <c r="Q27" s="4">
        <v>19</v>
      </c>
      <c r="R27" s="8">
        <v>1.0024</v>
      </c>
    </row>
    <row r="28" spans="1:18" ht="16.5" customHeight="1" x14ac:dyDescent="0.25">
      <c r="A28" s="5">
        <v>10</v>
      </c>
      <c r="B28" s="10"/>
      <c r="C28" s="22">
        <f t="shared" si="0"/>
        <v>0</v>
      </c>
      <c r="D28" s="23"/>
      <c r="E28" s="22">
        <f t="shared" si="0"/>
        <v>0</v>
      </c>
      <c r="F28" s="23"/>
      <c r="G28" s="22">
        <f t="shared" si="1"/>
        <v>0</v>
      </c>
      <c r="Q28" s="4">
        <v>19.5</v>
      </c>
      <c r="R28" s="8">
        <v>1.0024999999999999</v>
      </c>
    </row>
    <row r="29" spans="1:18" ht="16.5" customHeight="1" x14ac:dyDescent="0.25">
      <c r="A29" s="61" t="s">
        <v>3</v>
      </c>
      <c r="B29" s="62"/>
      <c r="C29" s="24">
        <f>AVERAGE(C19:C28)</f>
        <v>0</v>
      </c>
      <c r="D29" s="75">
        <f>AVERAGE(E19:E28)</f>
        <v>0</v>
      </c>
      <c r="E29" s="75"/>
      <c r="F29" s="75">
        <f>AVERAGE(G19:G28)</f>
        <v>0</v>
      </c>
      <c r="G29" s="75"/>
      <c r="Q29" s="4">
        <v>20</v>
      </c>
      <c r="R29" s="8">
        <v>1.0025999999999999</v>
      </c>
    </row>
    <row r="30" spans="1:18" ht="16.5" x14ac:dyDescent="0.25">
      <c r="A30" s="61" t="s">
        <v>4</v>
      </c>
      <c r="B30" s="62"/>
      <c r="C30" s="24">
        <f>_xlfn.STDEV.S(C19:C28)</f>
        <v>0</v>
      </c>
      <c r="D30" s="75">
        <f>_xlfn.STDEV.S(E19:E28)</f>
        <v>0</v>
      </c>
      <c r="E30" s="75"/>
      <c r="F30" s="75">
        <f>_xlfn.STDEV.S(G19:G28)</f>
        <v>0</v>
      </c>
      <c r="G30" s="75"/>
      <c r="Q30" s="4">
        <v>20.5</v>
      </c>
      <c r="R30" s="8">
        <v>1.0026999999999999</v>
      </c>
    </row>
    <row r="31" spans="1:18" ht="16.5" customHeight="1" x14ac:dyDescent="0.25">
      <c r="A31" s="59" t="s">
        <v>8</v>
      </c>
      <c r="B31" s="60"/>
      <c r="C31" s="25">
        <f>VLOOKUP(A13,I20:O27,2,FALSE)</f>
        <v>2</v>
      </c>
      <c r="D31" s="63">
        <f>VLOOKUP(A13,I20:O27,4,FALSE)</f>
        <v>10</v>
      </c>
      <c r="E31" s="63"/>
      <c r="F31" s="63">
        <f>VLOOKUP(A13,I20:O27,6,FALSE)</f>
        <v>20</v>
      </c>
      <c r="G31" s="63"/>
      <c r="Q31" s="4">
        <v>21</v>
      </c>
      <c r="R31" s="8">
        <v>1.0027999999999999</v>
      </c>
    </row>
    <row r="32" spans="1:18" ht="16.5" customHeight="1" x14ac:dyDescent="0.25">
      <c r="A32" s="61" t="s">
        <v>0</v>
      </c>
      <c r="B32" s="62"/>
      <c r="C32" s="26">
        <f>VLOOKUP(A13,I20:O27,3,FALSE)</f>
        <v>0.04</v>
      </c>
      <c r="D32" s="66">
        <f>VLOOKUP(A13,I20:O27,5,FALSE)</f>
        <v>0.04</v>
      </c>
      <c r="E32" s="66"/>
      <c r="F32" s="66">
        <f>VLOOKUP(A13,I20:O27,7,FALSE)</f>
        <v>0.04</v>
      </c>
      <c r="G32" s="66" t="e">
        <f>VLOOKUP(G31,R19:S28,2,FALSE)</f>
        <v>#N/A</v>
      </c>
      <c r="Q32" s="4">
        <v>21.5</v>
      </c>
      <c r="R32" s="8">
        <v>1.0029999999999999</v>
      </c>
    </row>
    <row r="33" spans="1:18" ht="16.5" customHeight="1" x14ac:dyDescent="0.25">
      <c r="A33" s="61" t="s">
        <v>18</v>
      </c>
      <c r="B33" s="62"/>
      <c r="C33" s="27">
        <v>19</v>
      </c>
      <c r="D33" s="64">
        <v>21</v>
      </c>
      <c r="E33" s="65"/>
      <c r="F33" s="64">
        <v>22</v>
      </c>
      <c r="G33" s="65"/>
      <c r="Q33" s="4">
        <v>22</v>
      </c>
      <c r="R33" s="8">
        <v>1.0031000000000001</v>
      </c>
    </row>
    <row r="34" spans="1:18" ht="16.5" customHeight="1" x14ac:dyDescent="0.25">
      <c r="A34" s="61" t="s">
        <v>12</v>
      </c>
      <c r="B34" s="62"/>
      <c r="C34" s="26">
        <f>VLOOKUP(C33,Q19:R37,2,TRUE)</f>
        <v>1.0024</v>
      </c>
      <c r="D34" s="66">
        <f>VLOOKUP(D33,Q19:R37,2,TRUE)</f>
        <v>1.0027999999999999</v>
      </c>
      <c r="E34" s="66"/>
      <c r="F34" s="66">
        <f>VLOOKUP(F33,Q19:R37,2,TRUE)</f>
        <v>1.0031000000000001</v>
      </c>
      <c r="G34" s="66"/>
      <c r="Q34" s="4">
        <v>22.5</v>
      </c>
      <c r="R34" s="8">
        <v>1.0032000000000001</v>
      </c>
    </row>
    <row r="35" spans="1:18" ht="16.5" customHeight="1" x14ac:dyDescent="0.25">
      <c r="A35" s="55" t="s">
        <v>13</v>
      </c>
      <c r="B35" s="56"/>
      <c r="C35" s="29" t="b">
        <f>IF(C31="NA","NA",AND(C31+C32&gt;=C29+C30,C31-C32&lt;=C29-C30))</f>
        <v>0</v>
      </c>
      <c r="D35" s="57" t="b">
        <f>IF(D31="NA","NA",AND(D31+D32&gt;=D29+D30,D31-D32&lt;=D29-D30))</f>
        <v>0</v>
      </c>
      <c r="E35" s="58"/>
      <c r="F35" s="57" t="b">
        <f>AND(F31+F32&gt;=F29+F30,F31-F32&lt;=F29-F30)</f>
        <v>0</v>
      </c>
      <c r="G35" s="58"/>
      <c r="Q35" s="4">
        <v>23</v>
      </c>
      <c r="R35" s="8">
        <v>1.0033000000000001</v>
      </c>
    </row>
    <row r="36" spans="1:18" ht="16.5" customHeight="1" x14ac:dyDescent="0.25">
      <c r="A36" s="55" t="s">
        <v>9</v>
      </c>
      <c r="B36" s="56"/>
      <c r="C36" s="28" t="s">
        <v>23</v>
      </c>
      <c r="D36" s="67" t="s">
        <v>23</v>
      </c>
      <c r="E36" s="68"/>
      <c r="F36" s="67" t="s">
        <v>14</v>
      </c>
      <c r="G36" s="68"/>
      <c r="Q36" s="4">
        <v>23.5</v>
      </c>
      <c r="R36" s="8">
        <v>1.0034000000000001</v>
      </c>
    </row>
    <row r="37" spans="1:18" ht="16.5" x14ac:dyDescent="0.25">
      <c r="Q37" s="4">
        <v>24</v>
      </c>
      <c r="R37" s="8">
        <v>1.0035000000000001</v>
      </c>
    </row>
    <row r="38" spans="1:18" ht="16.5" customHeight="1" x14ac:dyDescent="0.25">
      <c r="A38" s="39" t="s">
        <v>44</v>
      </c>
      <c r="B38" s="39"/>
      <c r="C38" s="39"/>
      <c r="D38" s="39"/>
      <c r="E38" s="39"/>
      <c r="F38" s="39"/>
      <c r="G38" s="39"/>
    </row>
    <row r="39" spans="1:18" x14ac:dyDescent="0.25">
      <c r="A39" s="31"/>
      <c r="B39" s="31"/>
      <c r="C39" s="31"/>
      <c r="D39" s="31"/>
      <c r="E39" s="32"/>
      <c r="F39" s="33"/>
    </row>
    <row r="40" spans="1:18" x14ac:dyDescent="0.25">
      <c r="A40" s="34" t="s">
        <v>45</v>
      </c>
      <c r="B40" s="34" t="s">
        <v>46</v>
      </c>
      <c r="C40" s="40" t="s">
        <v>47</v>
      </c>
      <c r="D40" s="40"/>
      <c r="E40" s="40"/>
      <c r="F40" s="40"/>
      <c r="G40" s="40"/>
    </row>
    <row r="41" spans="1:18" x14ac:dyDescent="0.25">
      <c r="A41" s="35" t="s">
        <v>48</v>
      </c>
      <c r="B41" s="36">
        <v>43399</v>
      </c>
      <c r="C41" s="41" t="s">
        <v>49</v>
      </c>
      <c r="D41" s="41"/>
      <c r="E41" s="41"/>
      <c r="F41" s="41"/>
      <c r="G41" s="41"/>
    </row>
    <row r="42" spans="1:18" x14ac:dyDescent="0.25">
      <c r="F42" s="33"/>
    </row>
    <row r="43" spans="1:18" ht="71.25" customHeight="1" x14ac:dyDescent="0.25">
      <c r="A43" s="37" t="s">
        <v>50</v>
      </c>
      <c r="B43" s="37"/>
      <c r="C43" s="37" t="s">
        <v>51</v>
      </c>
      <c r="D43" s="37"/>
      <c r="E43" s="37" t="s">
        <v>52</v>
      </c>
      <c r="F43" s="37"/>
      <c r="G43" s="37"/>
    </row>
  </sheetData>
  <sheetProtection selectLockedCells="1"/>
  <mergeCells count="51">
    <mergeCell ref="D14:F14"/>
    <mergeCell ref="D13:F13"/>
    <mergeCell ref="D12:G12"/>
    <mergeCell ref="A11:B11"/>
    <mergeCell ref="F29:G29"/>
    <mergeCell ref="D29:E29"/>
    <mergeCell ref="D36:E36"/>
    <mergeCell ref="F36:G36"/>
    <mergeCell ref="A36:B36"/>
    <mergeCell ref="J17:O17"/>
    <mergeCell ref="D17:E17"/>
    <mergeCell ref="F17:G17"/>
    <mergeCell ref="A29:B29"/>
    <mergeCell ref="A30:B30"/>
    <mergeCell ref="A17:A18"/>
    <mergeCell ref="B17:C17"/>
    <mergeCell ref="D30:E30"/>
    <mergeCell ref="F30:G30"/>
    <mergeCell ref="N18:O18"/>
    <mergeCell ref="I18:I19"/>
    <mergeCell ref="J18:K18"/>
    <mergeCell ref="L18:M18"/>
    <mergeCell ref="A32:B32"/>
    <mergeCell ref="F31:G31"/>
    <mergeCell ref="F33:G33"/>
    <mergeCell ref="F34:G34"/>
    <mergeCell ref="F32:G32"/>
    <mergeCell ref="D34:E34"/>
    <mergeCell ref="D32:E32"/>
    <mergeCell ref="A1:A4"/>
    <mergeCell ref="B1:E4"/>
    <mergeCell ref="F1:G1"/>
    <mergeCell ref="F2:G2"/>
    <mergeCell ref="F3:G3"/>
    <mergeCell ref="F4:G4"/>
    <mergeCell ref="A43:B43"/>
    <mergeCell ref="C43:D43"/>
    <mergeCell ref="E43:G43"/>
    <mergeCell ref="A7:C7"/>
    <mergeCell ref="D7:G7"/>
    <mergeCell ref="A38:G38"/>
    <mergeCell ref="C40:G40"/>
    <mergeCell ref="C41:G41"/>
    <mergeCell ref="A35:B35"/>
    <mergeCell ref="D35:E35"/>
    <mergeCell ref="F35:G35"/>
    <mergeCell ref="A31:B31"/>
    <mergeCell ref="A33:B33"/>
    <mergeCell ref="D31:E31"/>
    <mergeCell ref="D33:E33"/>
    <mergeCell ref="A34:B34"/>
  </mergeCells>
  <conditionalFormatting sqref="C35:D35">
    <cfRule type="containsText" dxfId="3" priority="3" operator="containsText" text="FALSO">
      <formula>NOT(ISERROR(SEARCH("FALSO",C35)))</formula>
    </cfRule>
    <cfRule type="containsText" dxfId="2" priority="4" operator="containsText" text="VERDADERO">
      <formula>NOT(ISERROR(SEARCH("VERDADERO",C35)))</formula>
    </cfRule>
  </conditionalFormatting>
  <conditionalFormatting sqref="F35">
    <cfRule type="containsText" dxfId="1" priority="1" operator="containsText" text="FALSO">
      <formula>NOT(ISERROR(SEARCH("FALSO",F35)))</formula>
    </cfRule>
    <cfRule type="containsText" dxfId="0" priority="2" operator="containsText" text="VERDADERO">
      <formula>NOT(ISERROR(SEARCH("VERDADERO",F35)))</formula>
    </cfRule>
  </conditionalFormatting>
  <dataValidations count="2">
    <dataValidation type="list" allowBlank="1" showInputMessage="1" showErrorMessage="1" sqref="C36:D36 F36">
      <formula1>"Cumple,No cumple"</formula1>
    </dataValidation>
    <dataValidation type="list" allowBlank="1" showInputMessage="1" showErrorMessage="1" sqref="A13">
      <formula1>$I$20:$I$34</formula1>
    </dataValidation>
  </dataValidations>
  <printOptions horizontalCentered="1" verticalCentered="1"/>
  <pageMargins left="0.11811023622047245" right="0.31496062992125984" top="0.35433070866141736" bottom="0.35433070866141736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10 -100</vt:lpstr>
      <vt:lpstr>'10 -100'!Área_de_impresión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Gonzalez Mateus</dc:creator>
  <cp:lastModifiedBy>Adriana Dueñas Moreno</cp:lastModifiedBy>
  <cp:lastPrinted>2018-11-15T20:28:49Z</cp:lastPrinted>
  <dcterms:created xsi:type="dcterms:W3CDTF">2018-10-22T19:20:15Z</dcterms:created>
  <dcterms:modified xsi:type="dcterms:W3CDTF">2018-11-15T21:04:32Z</dcterms:modified>
</cp:coreProperties>
</file>