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UBDIR_HIDROLOGIA\GRP_LABORATORIO_DE_CALIDAD_AMBIENTAL\Backup D Servidor\CONTRATISTAS\CONTRATISTAS 2018\ANALISTA CALIDAD - ADRIANA DUEÑAS MORENO\SGI-LCA\"/>
    </mc:Choice>
  </mc:AlternateContent>
  <bookViews>
    <workbookView xWindow="0" yWindow="0" windowWidth="24000" windowHeight="9735"/>
  </bookViews>
  <sheets>
    <sheet name="EXACTITUD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D29" i="9"/>
  <c r="D30" i="9"/>
  <c r="D31" i="9"/>
  <c r="H8" i="9" l="1"/>
  <c r="I8" i="9"/>
  <c r="J8" i="9" s="1"/>
  <c r="D27" i="9" l="1"/>
  <c r="D12" i="9"/>
  <c r="E12" i="9" s="1"/>
  <c r="D22" i="9"/>
  <c r="D17" i="9"/>
  <c r="E17" i="9" s="1"/>
  <c r="D26" i="9"/>
  <c r="D21" i="9"/>
  <c r="D15" i="9"/>
  <c r="E15" i="9" s="1"/>
  <c r="D25" i="9"/>
  <c r="D19" i="9"/>
  <c r="E19" i="9" s="1"/>
  <c r="D14" i="9"/>
  <c r="D23" i="9"/>
  <c r="D18" i="9"/>
  <c r="E18" i="9" s="1"/>
  <c r="D13" i="9"/>
  <c r="E13" i="9" s="1"/>
  <c r="D24" i="9"/>
  <c r="E24" i="9" s="1"/>
  <c r="D20" i="9"/>
  <c r="E20" i="9" s="1"/>
  <c r="D16" i="9"/>
  <c r="K8" i="9"/>
  <c r="F28" i="9" l="1"/>
  <c r="G28" i="9"/>
  <c r="H28" i="9"/>
  <c r="E28" i="9"/>
  <c r="I28" i="9"/>
  <c r="H30" i="9"/>
  <c r="E30" i="9"/>
  <c r="I30" i="9"/>
  <c r="F30" i="9"/>
  <c r="G30" i="9"/>
  <c r="F27" i="9"/>
  <c r="H27" i="9"/>
  <c r="I27" i="9"/>
  <c r="E27" i="9"/>
  <c r="G27" i="9"/>
  <c r="F29" i="9"/>
  <c r="E29" i="9"/>
  <c r="H29" i="9"/>
  <c r="I29" i="9"/>
  <c r="G29" i="9"/>
  <c r="F31" i="9"/>
  <c r="H31" i="9"/>
  <c r="I31" i="9"/>
  <c r="E31" i="9"/>
  <c r="G31" i="9"/>
  <c r="H23" i="9"/>
  <c r="E23" i="9"/>
  <c r="F16" i="9"/>
  <c r="E16" i="9"/>
  <c r="H25" i="9"/>
  <c r="E25" i="9"/>
  <c r="H21" i="9"/>
  <c r="E21" i="9"/>
  <c r="H26" i="9"/>
  <c r="E26" i="9"/>
  <c r="H22" i="9"/>
  <c r="E22" i="9"/>
  <c r="F14" i="9"/>
  <c r="E14" i="9"/>
  <c r="F26" i="9"/>
  <c r="F22" i="9"/>
  <c r="F21" i="9"/>
  <c r="F25" i="9"/>
  <c r="G26" i="9"/>
  <c r="G25" i="9"/>
  <c r="F23" i="9"/>
  <c r="I16" i="9"/>
  <c r="I25" i="9"/>
  <c r="I26" i="9"/>
  <c r="H20" i="9"/>
  <c r="F20" i="9"/>
  <c r="I20" i="9"/>
  <c r="G20" i="9"/>
  <c r="G21" i="9"/>
  <c r="H16" i="9"/>
  <c r="I21" i="9"/>
  <c r="G22" i="9"/>
  <c r="H24" i="9"/>
  <c r="I24" i="9"/>
  <c r="G24" i="9"/>
  <c r="F24" i="9"/>
  <c r="I23" i="9"/>
  <c r="G23" i="9"/>
  <c r="I22" i="9"/>
  <c r="G16" i="9"/>
  <c r="I14" i="9"/>
  <c r="G14" i="9"/>
  <c r="H14" i="9"/>
  <c r="I12" i="9"/>
  <c r="F12" i="9"/>
  <c r="H12" i="9"/>
  <c r="G12" i="9"/>
  <c r="G13" i="9"/>
  <c r="H13" i="9"/>
  <c r="F13" i="9"/>
  <c r="I13" i="9"/>
  <c r="I18" i="9"/>
  <c r="H18" i="9"/>
  <c r="G18" i="9"/>
  <c r="F18" i="9"/>
  <c r="G15" i="9"/>
  <c r="H15" i="9"/>
  <c r="I15" i="9"/>
  <c r="F15" i="9"/>
  <c r="G17" i="9"/>
  <c r="F17" i="9"/>
  <c r="I17" i="9"/>
  <c r="H17" i="9"/>
  <c r="G19" i="9"/>
  <c r="I19" i="9"/>
  <c r="H19" i="9"/>
  <c r="F19" i="9"/>
</calcChain>
</file>

<file path=xl/sharedStrings.xml><?xml version="1.0" encoding="utf-8"?>
<sst xmlns="http://schemas.openxmlformats.org/spreadsheetml/2006/main" count="36" uniqueCount="34">
  <si>
    <t>Parámetro</t>
  </si>
  <si>
    <t>X(PROM)</t>
  </si>
  <si>
    <t>S(DESV)</t>
  </si>
  <si>
    <t>2S</t>
  </si>
  <si>
    <t>3S</t>
  </si>
  <si>
    <t>Control</t>
  </si>
  <si>
    <t>Alerta</t>
  </si>
  <si>
    <t>LECTURA</t>
  </si>
  <si>
    <t>X-2S</t>
  </si>
  <si>
    <t>X-3S</t>
  </si>
  <si>
    <t>X+2S</t>
  </si>
  <si>
    <t>X+3S</t>
  </si>
  <si>
    <t xml:space="preserve">%REC </t>
  </si>
  <si>
    <t>Folio No.</t>
  </si>
  <si>
    <t>FECHA (dd/mm/aaaa)</t>
  </si>
  <si>
    <r>
      <rPr>
        <b/>
        <sz val="9"/>
        <color indexed="8"/>
        <rFont val="Calibri"/>
        <family val="2"/>
        <scheme val="minor"/>
      </rPr>
      <t>Versión:</t>
    </r>
    <r>
      <rPr>
        <sz val="9"/>
        <color indexed="8"/>
        <rFont val="Calibri"/>
        <family val="2"/>
        <scheme val="minor"/>
      </rPr>
      <t xml:space="preserve"> 01</t>
    </r>
  </si>
  <si>
    <r>
      <rPr>
        <b/>
        <sz val="9"/>
        <color indexed="8"/>
        <rFont val="Calibri"/>
        <family val="2"/>
        <scheme val="minor"/>
      </rPr>
      <t>Página</t>
    </r>
    <r>
      <rPr>
        <sz val="9"/>
        <color indexed="8"/>
        <rFont val="Calibri"/>
        <family val="2"/>
        <scheme val="minor"/>
      </rPr>
      <t>: 1 de 1</t>
    </r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</si>
  <si>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</si>
  <si>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</si>
  <si>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</si>
  <si>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</si>
  <si>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</si>
  <si>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</si>
  <si>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r>
      <t xml:space="preserve">Fecha: </t>
    </r>
    <r>
      <rPr>
        <sz val="9"/>
        <color indexed="8"/>
        <rFont val="Calibri"/>
        <family val="2"/>
        <scheme val="minor"/>
      </rPr>
      <t>21/02/2018</t>
    </r>
  </si>
  <si>
    <r>
      <t xml:space="preserve">APROBÓ:
</t>
    </r>
    <r>
      <rPr>
        <b/>
        <sz val="9"/>
        <color theme="1"/>
        <rFont val="Calibri"/>
        <family val="2"/>
        <scheme val="minor"/>
      </rPr>
      <t>Nelson Omar Vargas Martínez</t>
    </r>
    <r>
      <rPr>
        <sz val="9"/>
        <color theme="1"/>
        <rFont val="Calibri"/>
        <family val="2"/>
        <scheme val="minor"/>
      </rPr>
      <t xml:space="preserve">
Subdirector de Hidrología
</t>
    </r>
  </si>
  <si>
    <r>
      <t>ELABORÓ:</t>
    </r>
    <r>
      <rPr>
        <b/>
        <sz val="9"/>
        <color theme="1"/>
        <rFont val="Calibri"/>
        <family val="2"/>
        <scheme val="minor"/>
      </rPr>
      <t xml:space="preserve">
Adriana Dueñas Moreno</t>
    </r>
    <r>
      <rPr>
        <sz val="9"/>
        <color theme="1"/>
        <rFont val="Calibri"/>
        <family val="2"/>
        <scheme val="minor"/>
      </rPr>
      <t xml:space="preserve">
Contratista Grupo Laboratorio de Calidad Ambiental</t>
    </r>
  </si>
  <si>
    <r>
      <rPr>
        <b/>
        <sz val="9"/>
        <color indexed="8"/>
        <rFont val="Calibri"/>
        <family val="2"/>
        <scheme val="minor"/>
      </rPr>
      <t>Código:</t>
    </r>
    <r>
      <rPr>
        <sz val="9"/>
        <color indexed="8"/>
        <rFont val="Calibri"/>
        <family val="2"/>
        <scheme val="minor"/>
      </rPr>
      <t xml:space="preserve"> M-S-LC-F055</t>
    </r>
  </si>
  <si>
    <t>PATRON</t>
  </si>
  <si>
    <t>PROMEDIO</t>
  </si>
  <si>
    <t>Concentración Patrón</t>
  </si>
  <si>
    <t>CARTA CONTROL DE EXACTITUD</t>
  </si>
  <si>
    <r>
      <t xml:space="preserve">REVISÓ:
</t>
    </r>
    <r>
      <rPr>
        <b/>
        <sz val="9"/>
        <color theme="1"/>
        <rFont val="Calibri"/>
        <family val="2"/>
        <scheme val="minor"/>
      </rPr>
      <t>Carlos Martín Velásquez Ramírez</t>
    </r>
    <r>
      <rPr>
        <sz val="9"/>
        <color theme="1"/>
        <rFont val="Calibri"/>
        <family val="2"/>
        <scheme val="minor"/>
      </rPr>
      <t xml:space="preserve">
Contratista Líder Técnico Grupo Laboratorio de Calidad Ambiental</t>
    </r>
  </si>
  <si>
    <t>ANALISTA</t>
  </si>
  <si>
    <t>VoBo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</si>
</sst>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 applyProtection="1">
      <alignment horizontal="center" vertical="center"/>
    </xf>
    <xf numFmtId="0" fontId="4" fillId="0" borderId="0" xfId="0" quotePrefix="1" applyFont="1"/>
    <xf numFmtId="0" fontId="5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_Carta control SST 2013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PATRÓN</a:t>
            </a:r>
          </a:p>
        </c:rich>
      </c:tx>
      <c:layout>
        <c:manualLayout>
          <c:xMode val="edge"/>
          <c:yMode val="edge"/>
          <c:x val="0.44827310171654416"/>
          <c:y val="3.2441225185017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35386007827438"/>
          <c:y val="0.18287166666666665"/>
          <c:w val="0.72620661556710076"/>
          <c:h val="0.54414612140885854"/>
        </c:manualLayout>
      </c:layout>
      <c:lineChart>
        <c:grouping val="standard"/>
        <c:varyColors val="0"/>
        <c:ser>
          <c:idx val="1"/>
          <c:order val="0"/>
          <c:tx>
            <c:strRef>
              <c:f>EXACTITUD!$C$11</c:f>
              <c:strCache>
                <c:ptCount val="1"/>
                <c:pt idx="0">
                  <c:v>PATRON</c:v>
                </c:pt>
              </c:strCache>
            </c:strRef>
          </c:tx>
          <c:spPr>
            <a:ln w="2222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val>
            <c:numRef>
              <c:f>EXACTITUD!$C$12:$C$31</c:f>
              <c:numCache>
                <c:formatCode>0.0</c:formatCode>
                <c:ptCount val="20"/>
                <c:pt idx="0">
                  <c:v>180</c:v>
                </c:pt>
                <c:pt idx="1">
                  <c:v>200</c:v>
                </c:pt>
                <c:pt idx="2">
                  <c:v>184</c:v>
                </c:pt>
                <c:pt idx="3">
                  <c:v>190</c:v>
                </c:pt>
                <c:pt idx="4">
                  <c:v>180</c:v>
                </c:pt>
                <c:pt idx="5">
                  <c:v>200</c:v>
                </c:pt>
                <c:pt idx="6">
                  <c:v>184</c:v>
                </c:pt>
                <c:pt idx="7">
                  <c:v>190</c:v>
                </c:pt>
                <c:pt idx="8">
                  <c:v>178</c:v>
                </c:pt>
                <c:pt idx="9">
                  <c:v>188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EXACTITUD!$D$11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EXACTITUD!$D$12:$D$31</c:f>
              <c:numCache>
                <c:formatCode>0</c:formatCode>
                <c:ptCount val="20"/>
                <c:pt idx="0">
                  <c:v>187.4</c:v>
                </c:pt>
                <c:pt idx="1">
                  <c:v>187.4</c:v>
                </c:pt>
                <c:pt idx="2">
                  <c:v>187.4</c:v>
                </c:pt>
                <c:pt idx="3">
                  <c:v>187.4</c:v>
                </c:pt>
                <c:pt idx="4">
                  <c:v>187.4</c:v>
                </c:pt>
                <c:pt idx="5">
                  <c:v>187.4</c:v>
                </c:pt>
                <c:pt idx="6">
                  <c:v>187.4</c:v>
                </c:pt>
                <c:pt idx="7">
                  <c:v>187.4</c:v>
                </c:pt>
                <c:pt idx="8">
                  <c:v>187.4</c:v>
                </c:pt>
                <c:pt idx="9">
                  <c:v>187.4</c:v>
                </c:pt>
                <c:pt idx="10">
                  <c:v>187.4</c:v>
                </c:pt>
                <c:pt idx="11">
                  <c:v>187.4</c:v>
                </c:pt>
                <c:pt idx="12">
                  <c:v>187.4</c:v>
                </c:pt>
                <c:pt idx="13">
                  <c:v>187.4</c:v>
                </c:pt>
                <c:pt idx="14">
                  <c:v>187.4</c:v>
                </c:pt>
                <c:pt idx="15">
                  <c:v>187.4</c:v>
                </c:pt>
                <c:pt idx="16">
                  <c:v>187.4</c:v>
                </c:pt>
                <c:pt idx="17">
                  <c:v>187.4</c:v>
                </c:pt>
                <c:pt idx="18">
                  <c:v>187.4</c:v>
                </c:pt>
                <c:pt idx="19">
                  <c:v>187.4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EXACTITUD!$F$11</c:f>
              <c:strCache>
                <c:ptCount val="1"/>
                <c:pt idx="0">
                  <c:v>X-2S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EXACTITUD!$F$12:$F$31</c:f>
              <c:numCache>
                <c:formatCode>0</c:formatCode>
                <c:ptCount val="20"/>
                <c:pt idx="0">
                  <c:v>171.7312058182159</c:v>
                </c:pt>
                <c:pt idx="1">
                  <c:v>171.7312058182159</c:v>
                </c:pt>
                <c:pt idx="2">
                  <c:v>171.7312058182159</c:v>
                </c:pt>
                <c:pt idx="3">
                  <c:v>171.7312058182159</c:v>
                </c:pt>
                <c:pt idx="4">
                  <c:v>171.7312058182159</c:v>
                </c:pt>
                <c:pt idx="5">
                  <c:v>171.7312058182159</c:v>
                </c:pt>
                <c:pt idx="6">
                  <c:v>171.7312058182159</c:v>
                </c:pt>
                <c:pt idx="7">
                  <c:v>171.7312058182159</c:v>
                </c:pt>
                <c:pt idx="8">
                  <c:v>171.7312058182159</c:v>
                </c:pt>
                <c:pt idx="9">
                  <c:v>171.7312058182159</c:v>
                </c:pt>
                <c:pt idx="10">
                  <c:v>171.7312058182159</c:v>
                </c:pt>
                <c:pt idx="11">
                  <c:v>171.7312058182159</c:v>
                </c:pt>
                <c:pt idx="12">
                  <c:v>171.7312058182159</c:v>
                </c:pt>
                <c:pt idx="13">
                  <c:v>171.7312058182159</c:v>
                </c:pt>
                <c:pt idx="14">
                  <c:v>171.7312058182159</c:v>
                </c:pt>
                <c:pt idx="15">
                  <c:v>171.7312058182159</c:v>
                </c:pt>
                <c:pt idx="16">
                  <c:v>171.7312058182159</c:v>
                </c:pt>
                <c:pt idx="17">
                  <c:v>171.7312058182159</c:v>
                </c:pt>
                <c:pt idx="18">
                  <c:v>171.7312058182159</c:v>
                </c:pt>
                <c:pt idx="19">
                  <c:v>171.7312058182159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EXACTITUD!$G$11</c:f>
              <c:strCache>
                <c:ptCount val="1"/>
                <c:pt idx="0">
                  <c:v>X-3S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EXACTITUD!$G$12:$G$31</c:f>
              <c:numCache>
                <c:formatCode>0</c:formatCode>
                <c:ptCount val="20"/>
                <c:pt idx="0">
                  <c:v>163.89680872732387</c:v>
                </c:pt>
                <c:pt idx="1">
                  <c:v>163.89680872732387</c:v>
                </c:pt>
                <c:pt idx="2">
                  <c:v>163.89680872732387</c:v>
                </c:pt>
                <c:pt idx="3">
                  <c:v>163.89680872732387</c:v>
                </c:pt>
                <c:pt idx="4">
                  <c:v>163.89680872732387</c:v>
                </c:pt>
                <c:pt idx="5">
                  <c:v>163.89680872732387</c:v>
                </c:pt>
                <c:pt idx="6">
                  <c:v>163.89680872732387</c:v>
                </c:pt>
                <c:pt idx="7">
                  <c:v>163.89680872732387</c:v>
                </c:pt>
                <c:pt idx="8">
                  <c:v>163.89680872732387</c:v>
                </c:pt>
                <c:pt idx="9">
                  <c:v>163.89680872732387</c:v>
                </c:pt>
                <c:pt idx="10">
                  <c:v>163.89680872732387</c:v>
                </c:pt>
                <c:pt idx="11">
                  <c:v>163.89680872732387</c:v>
                </c:pt>
                <c:pt idx="12">
                  <c:v>163.89680872732387</c:v>
                </c:pt>
                <c:pt idx="13">
                  <c:v>163.89680872732387</c:v>
                </c:pt>
                <c:pt idx="14">
                  <c:v>163.89680872732387</c:v>
                </c:pt>
                <c:pt idx="15">
                  <c:v>163.89680872732387</c:v>
                </c:pt>
                <c:pt idx="16">
                  <c:v>163.89680872732387</c:v>
                </c:pt>
                <c:pt idx="17">
                  <c:v>163.89680872732387</c:v>
                </c:pt>
                <c:pt idx="18">
                  <c:v>163.89680872732387</c:v>
                </c:pt>
                <c:pt idx="19">
                  <c:v>163.89680872732387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EXACTITUD!$H$11</c:f>
              <c:strCache>
                <c:ptCount val="1"/>
                <c:pt idx="0">
                  <c:v>X+2S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EXACTITUD!$H$12:$H$31</c:f>
              <c:numCache>
                <c:formatCode>0</c:formatCode>
                <c:ptCount val="20"/>
                <c:pt idx="0">
                  <c:v>203.06879418178411</c:v>
                </c:pt>
                <c:pt idx="1">
                  <c:v>203.06879418178411</c:v>
                </c:pt>
                <c:pt idx="2">
                  <c:v>203.06879418178411</c:v>
                </c:pt>
                <c:pt idx="3">
                  <c:v>203.06879418178411</c:v>
                </c:pt>
                <c:pt idx="4">
                  <c:v>203.06879418178411</c:v>
                </c:pt>
                <c:pt idx="5">
                  <c:v>203.06879418178411</c:v>
                </c:pt>
                <c:pt idx="6">
                  <c:v>203.06879418178411</c:v>
                </c:pt>
                <c:pt idx="7">
                  <c:v>203.06879418178411</c:v>
                </c:pt>
                <c:pt idx="8">
                  <c:v>203.06879418178411</c:v>
                </c:pt>
                <c:pt idx="9">
                  <c:v>203.06879418178411</c:v>
                </c:pt>
                <c:pt idx="10">
                  <c:v>203.06879418178411</c:v>
                </c:pt>
                <c:pt idx="11">
                  <c:v>203.06879418178411</c:v>
                </c:pt>
                <c:pt idx="12">
                  <c:v>203.06879418178411</c:v>
                </c:pt>
                <c:pt idx="13">
                  <c:v>203.06879418178411</c:v>
                </c:pt>
                <c:pt idx="14">
                  <c:v>203.06879418178411</c:v>
                </c:pt>
                <c:pt idx="15">
                  <c:v>203.06879418178411</c:v>
                </c:pt>
                <c:pt idx="16">
                  <c:v>203.06879418178411</c:v>
                </c:pt>
                <c:pt idx="17">
                  <c:v>203.06879418178411</c:v>
                </c:pt>
                <c:pt idx="18">
                  <c:v>203.06879418178411</c:v>
                </c:pt>
                <c:pt idx="19">
                  <c:v>203.06879418178411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EXACTITUD!$I$11</c:f>
              <c:strCache>
                <c:ptCount val="1"/>
                <c:pt idx="0">
                  <c:v>X+3S</c:v>
                </c:pt>
              </c:strCache>
            </c:strRef>
          </c:tx>
          <c:spPr>
            <a:ln w="19050" cap="rnd" cmpd="sng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EXACTITUD!$I$12:$I$31</c:f>
              <c:numCache>
                <c:formatCode>0</c:formatCode>
                <c:ptCount val="20"/>
                <c:pt idx="0">
                  <c:v>210.90319127267614</c:v>
                </c:pt>
                <c:pt idx="1">
                  <c:v>210.90319127267614</c:v>
                </c:pt>
                <c:pt idx="2">
                  <c:v>210.90319127267614</c:v>
                </c:pt>
                <c:pt idx="3">
                  <c:v>210.90319127267614</c:v>
                </c:pt>
                <c:pt idx="4">
                  <c:v>210.90319127267614</c:v>
                </c:pt>
                <c:pt idx="5">
                  <c:v>210.90319127267614</c:v>
                </c:pt>
                <c:pt idx="6">
                  <c:v>210.90319127267614</c:v>
                </c:pt>
                <c:pt idx="7">
                  <c:v>210.90319127267614</c:v>
                </c:pt>
                <c:pt idx="8">
                  <c:v>210.90319127267614</c:v>
                </c:pt>
                <c:pt idx="9">
                  <c:v>210.90319127267614</c:v>
                </c:pt>
                <c:pt idx="10">
                  <c:v>210.90319127267614</c:v>
                </c:pt>
                <c:pt idx="11">
                  <c:v>210.90319127267614</c:v>
                </c:pt>
                <c:pt idx="12">
                  <c:v>210.90319127267614</c:v>
                </c:pt>
                <c:pt idx="13">
                  <c:v>210.90319127267614</c:v>
                </c:pt>
                <c:pt idx="14">
                  <c:v>210.90319127267614</c:v>
                </c:pt>
                <c:pt idx="15">
                  <c:v>210.90319127267614</c:v>
                </c:pt>
                <c:pt idx="16">
                  <c:v>210.90319127267614</c:v>
                </c:pt>
                <c:pt idx="17">
                  <c:v>210.90319127267614</c:v>
                </c:pt>
                <c:pt idx="18">
                  <c:v>210.90319127267614</c:v>
                </c:pt>
                <c:pt idx="19">
                  <c:v>210.90319127267614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59160"/>
        <c:axId val="205375352"/>
      </c:lineChart>
      <c:catAx>
        <c:axId val="202659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375352"/>
        <c:crosses val="autoZero"/>
        <c:auto val="1"/>
        <c:lblAlgn val="ctr"/>
        <c:lblOffset val="100"/>
        <c:noMultiLvlLbl val="0"/>
      </c:catAx>
      <c:valAx>
        <c:axId val="205375352"/>
        <c:scaling>
          <c:orientation val="minMax"/>
          <c:max val="2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659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176199783372942"/>
          <c:y val="7.5688188226542955E-2"/>
          <c:w val="0.13823800216627058"/>
          <c:h val="0.76210568584837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/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40822</xdr:rowOff>
    </xdr:from>
    <xdr:to>
      <xdr:col>1</xdr:col>
      <xdr:colOff>536121</xdr:colOff>
      <xdr:row>4</xdr:row>
      <xdr:rowOff>12247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93222"/>
          <a:ext cx="115524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405790</xdr:colOff>
      <xdr:row>5</xdr:row>
      <xdr:rowOff>361461</xdr:rowOff>
    </xdr:from>
    <xdr:to>
      <xdr:col>9</xdr:col>
      <xdr:colOff>556603</xdr:colOff>
      <xdr:row>5</xdr:row>
      <xdr:rowOff>2720487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190501</xdr:colOff>
      <xdr:row>5</xdr:row>
      <xdr:rowOff>2162175</xdr:rowOff>
    </xdr:from>
    <xdr:to>
      <xdr:col>5</xdr:col>
      <xdr:colOff>200026</xdr:colOff>
      <xdr:row>5</xdr:row>
      <xdr:rowOff>2352675</xdr:rowOff>
    </xdr:to>
    <xdr:sp macro="" textlink="">
      <xdr:nvSpPr>
        <xdr:cNvPr id="9" name="CuadroTexto 8"/>
        <xdr:cNvSpPr txBox="1"/>
      </xdr:nvSpPr>
      <xdr:spPr>
        <a:xfrm>
          <a:off x="2990851" y="2924175"/>
          <a:ext cx="5429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/>
            <a:t>Lectura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0.01549</cdr:x>
      <cdr:y>0.12166</cdr:y>
    </cdr:from>
    <cdr:to>
      <cdr:x>0.06368</cdr:x>
      <cdr:y>0.77859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423857" y="747712"/>
          <a:ext cx="1285876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Rango Establecido (</a:t>
          </a:r>
          <a:r>
            <a:rPr lang="es-CO" sz="800" b="1"/>
            <a:t>mg/L</a:t>
          </a:r>
          <a:r>
            <a:rPr lang="es-CO" sz="8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8"/>
  <sheetViews>
    <sheetView tabSelected="1" view="pageBreakPreview" zoomScale="130" zoomScaleNormal="100" zoomScaleSheetLayoutView="130" workbookViewId="0">
      <selection activeCell="C15" sqref="C15"/>
    </sheetView>
  </sheetViews>
  <sheetFormatPr baseColWidth="10" defaultRowHeight="12" x14ac:dyDescent="0.2"/>
  <cols>
    <col min="1" max="1" width="11" style="1" customWidth="1"/>
    <col min="2" max="2" width="12.42578125" style="1" customWidth="1"/>
    <col min="3" max="4" width="9.28515625" style="1" customWidth="1"/>
    <col min="5" max="9" width="8" style="1" customWidth="1"/>
    <col min="10" max="10" width="9" style="1" customWidth="1"/>
    <col min="11" max="11" width="8.140625" style="1" customWidth="1"/>
    <col min="12" max="12" width="13.140625" style="1" customWidth="1"/>
    <col min="13" max="16384" width="11.42578125" style="1"/>
  </cols>
  <sheetData>
    <row r="1" spans="1:11" x14ac:dyDescent="0.2">
      <c r="A1" s="19"/>
      <c r="B1" s="19"/>
      <c r="C1" s="20" t="s">
        <v>30</v>
      </c>
      <c r="D1" s="21"/>
      <c r="E1" s="21"/>
      <c r="F1" s="21"/>
      <c r="G1" s="21"/>
      <c r="H1" s="21"/>
      <c r="I1" s="22"/>
      <c r="J1" s="29" t="s">
        <v>26</v>
      </c>
      <c r="K1" s="29"/>
    </row>
    <row r="2" spans="1:11" x14ac:dyDescent="0.2">
      <c r="A2" s="19"/>
      <c r="B2" s="19"/>
      <c r="C2" s="23"/>
      <c r="D2" s="24"/>
      <c r="E2" s="24"/>
      <c r="F2" s="24"/>
      <c r="G2" s="24"/>
      <c r="H2" s="24"/>
      <c r="I2" s="25"/>
      <c r="J2" s="30" t="s">
        <v>15</v>
      </c>
      <c r="K2" s="30"/>
    </row>
    <row r="3" spans="1:11" x14ac:dyDescent="0.2">
      <c r="A3" s="19"/>
      <c r="B3" s="19"/>
      <c r="C3" s="23"/>
      <c r="D3" s="24"/>
      <c r="E3" s="24"/>
      <c r="F3" s="24"/>
      <c r="G3" s="24"/>
      <c r="H3" s="24"/>
      <c r="I3" s="25"/>
      <c r="J3" s="16" t="s">
        <v>23</v>
      </c>
      <c r="K3" s="16"/>
    </row>
    <row r="4" spans="1:11" x14ac:dyDescent="0.2">
      <c r="A4" s="19"/>
      <c r="B4" s="19"/>
      <c r="C4" s="23"/>
      <c r="D4" s="24"/>
      <c r="E4" s="24"/>
      <c r="F4" s="24"/>
      <c r="G4" s="24"/>
      <c r="H4" s="24"/>
      <c r="I4" s="25"/>
      <c r="J4" s="17" t="s">
        <v>16</v>
      </c>
      <c r="K4" s="17"/>
    </row>
    <row r="5" spans="1:11" x14ac:dyDescent="0.2">
      <c r="A5" s="19"/>
      <c r="B5" s="19"/>
      <c r="C5" s="26"/>
      <c r="D5" s="27"/>
      <c r="E5" s="27"/>
      <c r="F5" s="27"/>
      <c r="G5" s="27"/>
      <c r="H5" s="27"/>
      <c r="I5" s="28"/>
      <c r="J5" s="18" t="s">
        <v>13</v>
      </c>
      <c r="K5" s="18"/>
    </row>
    <row r="6" spans="1:11" ht="233.25" customHeight="1" x14ac:dyDescent="0.2"/>
    <row r="7" spans="1:11" ht="15" customHeight="1" x14ac:dyDescent="0.2">
      <c r="A7" s="8" t="s">
        <v>0</v>
      </c>
      <c r="B7" s="31"/>
      <c r="C7" s="31"/>
      <c r="D7" s="31"/>
      <c r="E7" s="31"/>
      <c r="H7" s="10" t="s">
        <v>1</v>
      </c>
      <c r="I7" s="10" t="s">
        <v>2</v>
      </c>
      <c r="J7" s="10" t="s">
        <v>3</v>
      </c>
      <c r="K7" s="10" t="s">
        <v>4</v>
      </c>
    </row>
    <row r="8" spans="1:11" ht="15" customHeight="1" x14ac:dyDescent="0.2">
      <c r="A8" s="38" t="s">
        <v>29</v>
      </c>
      <c r="B8" s="38"/>
      <c r="C8" s="35"/>
      <c r="D8" s="36"/>
      <c r="E8" s="37"/>
      <c r="H8" s="44">
        <f>AVERAGE(C12:C31)</f>
        <v>187.4</v>
      </c>
      <c r="I8" s="44">
        <f>STDEV(C12:C31)</f>
        <v>7.8343970908920477</v>
      </c>
      <c r="J8" s="44">
        <f>I8*2</f>
        <v>15.668794181784095</v>
      </c>
      <c r="K8" s="44">
        <f>I8*3</f>
        <v>23.503191272676144</v>
      </c>
    </row>
    <row r="9" spans="1:11" ht="31.5" customHeight="1" x14ac:dyDescent="0.2"/>
    <row r="10" spans="1:11" ht="20.25" customHeight="1" x14ac:dyDescent="0.2">
      <c r="F10" s="7" t="s">
        <v>5</v>
      </c>
      <c r="G10" s="7" t="s">
        <v>6</v>
      </c>
      <c r="H10" s="7" t="s">
        <v>5</v>
      </c>
      <c r="I10" s="7" t="s">
        <v>6</v>
      </c>
      <c r="J10" s="13" t="s">
        <v>32</v>
      </c>
      <c r="K10" s="15" t="s">
        <v>33</v>
      </c>
    </row>
    <row r="11" spans="1:11" ht="27" customHeight="1" x14ac:dyDescent="0.2">
      <c r="A11" s="9" t="s">
        <v>7</v>
      </c>
      <c r="B11" s="10" t="s">
        <v>14</v>
      </c>
      <c r="C11" s="10" t="s">
        <v>27</v>
      </c>
      <c r="D11" s="11" t="s">
        <v>28</v>
      </c>
      <c r="E11" s="10" t="s">
        <v>12</v>
      </c>
      <c r="F11" s="10" t="s">
        <v>8</v>
      </c>
      <c r="G11" s="10" t="s">
        <v>9</v>
      </c>
      <c r="H11" s="10" t="s">
        <v>10</v>
      </c>
      <c r="I11" s="10" t="s">
        <v>11</v>
      </c>
      <c r="J11" s="14"/>
      <c r="K11" s="14"/>
    </row>
    <row r="12" spans="1:11" ht="17.25" customHeight="1" x14ac:dyDescent="0.2">
      <c r="A12" s="3">
        <v>1</v>
      </c>
      <c r="B12" s="12"/>
      <c r="C12" s="41">
        <v>180</v>
      </c>
      <c r="D12" s="42">
        <f t="shared" ref="D12:D31" si="0">$H$8</f>
        <v>187.4</v>
      </c>
      <c r="E12" s="42">
        <f>ABS(C12)/D12*100</f>
        <v>96.051227321237988</v>
      </c>
      <c r="F12" s="42">
        <f t="shared" ref="F12:F26" si="1">D12-$J$8</f>
        <v>171.7312058182159</v>
      </c>
      <c r="G12" s="42">
        <f t="shared" ref="G12:G26" si="2">D12-$K$8</f>
        <v>163.89680872732387</v>
      </c>
      <c r="H12" s="42">
        <f t="shared" ref="H12:H26" si="3">D12+$J$8</f>
        <v>203.06879418178411</v>
      </c>
      <c r="I12" s="42">
        <f t="shared" ref="I12:I26" si="4">D12+$K$8</f>
        <v>210.90319127267614</v>
      </c>
      <c r="J12" s="43"/>
      <c r="K12" s="43"/>
    </row>
    <row r="13" spans="1:11" ht="17.25" customHeight="1" x14ac:dyDescent="0.2">
      <c r="A13" s="3">
        <v>2</v>
      </c>
      <c r="B13" s="12"/>
      <c r="C13" s="41">
        <v>200</v>
      </c>
      <c r="D13" s="42">
        <f t="shared" si="0"/>
        <v>187.4</v>
      </c>
      <c r="E13" s="42">
        <f t="shared" ref="E13:E16" si="5">ABS(C13)/D13*100</f>
        <v>106.72358591248666</v>
      </c>
      <c r="F13" s="42">
        <f t="shared" si="1"/>
        <v>171.7312058182159</v>
      </c>
      <c r="G13" s="42">
        <f t="shared" si="2"/>
        <v>163.89680872732387</v>
      </c>
      <c r="H13" s="42">
        <f t="shared" si="3"/>
        <v>203.06879418178411</v>
      </c>
      <c r="I13" s="42">
        <f t="shared" si="4"/>
        <v>210.90319127267614</v>
      </c>
      <c r="J13" s="43"/>
      <c r="K13" s="43"/>
    </row>
    <row r="14" spans="1:11" ht="17.25" customHeight="1" x14ac:dyDescent="0.2">
      <c r="A14" s="3">
        <v>3</v>
      </c>
      <c r="B14" s="12"/>
      <c r="C14" s="41">
        <v>184</v>
      </c>
      <c r="D14" s="42">
        <f t="shared" si="0"/>
        <v>187.4</v>
      </c>
      <c r="E14" s="42">
        <f t="shared" si="5"/>
        <v>98.18569903948773</v>
      </c>
      <c r="F14" s="42">
        <f t="shared" si="1"/>
        <v>171.7312058182159</v>
      </c>
      <c r="G14" s="42">
        <f t="shared" si="2"/>
        <v>163.89680872732387</v>
      </c>
      <c r="H14" s="42">
        <f t="shared" si="3"/>
        <v>203.06879418178411</v>
      </c>
      <c r="I14" s="42">
        <f t="shared" si="4"/>
        <v>210.90319127267614</v>
      </c>
      <c r="J14" s="43"/>
      <c r="K14" s="43"/>
    </row>
    <row r="15" spans="1:11" ht="17.25" customHeight="1" x14ac:dyDescent="0.2">
      <c r="A15" s="3">
        <v>4</v>
      </c>
      <c r="B15" s="12"/>
      <c r="C15" s="41">
        <v>190</v>
      </c>
      <c r="D15" s="42">
        <f t="shared" si="0"/>
        <v>187.4</v>
      </c>
      <c r="E15" s="42">
        <f t="shared" si="5"/>
        <v>101.38740661686232</v>
      </c>
      <c r="F15" s="42">
        <f t="shared" si="1"/>
        <v>171.7312058182159</v>
      </c>
      <c r="G15" s="42">
        <f t="shared" si="2"/>
        <v>163.89680872732387</v>
      </c>
      <c r="H15" s="42">
        <f t="shared" si="3"/>
        <v>203.06879418178411</v>
      </c>
      <c r="I15" s="42">
        <f t="shared" si="4"/>
        <v>210.90319127267614</v>
      </c>
      <c r="J15" s="43"/>
      <c r="K15" s="43"/>
    </row>
    <row r="16" spans="1:11" ht="17.25" customHeight="1" x14ac:dyDescent="0.2">
      <c r="A16" s="3">
        <v>5</v>
      </c>
      <c r="B16" s="12"/>
      <c r="C16" s="41">
        <v>180</v>
      </c>
      <c r="D16" s="42">
        <f t="shared" si="0"/>
        <v>187.4</v>
      </c>
      <c r="E16" s="42">
        <f t="shared" si="5"/>
        <v>96.051227321237988</v>
      </c>
      <c r="F16" s="42">
        <f t="shared" si="1"/>
        <v>171.7312058182159</v>
      </c>
      <c r="G16" s="42">
        <f t="shared" si="2"/>
        <v>163.89680872732387</v>
      </c>
      <c r="H16" s="42">
        <f t="shared" si="3"/>
        <v>203.06879418178411</v>
      </c>
      <c r="I16" s="42">
        <f t="shared" si="4"/>
        <v>210.90319127267614</v>
      </c>
      <c r="J16" s="43"/>
      <c r="K16" s="43"/>
    </row>
    <row r="17" spans="1:12" ht="17.25" customHeight="1" x14ac:dyDescent="0.2">
      <c r="A17" s="3">
        <v>6</v>
      </c>
      <c r="B17" s="12"/>
      <c r="C17" s="41">
        <v>200</v>
      </c>
      <c r="D17" s="42">
        <f t="shared" si="0"/>
        <v>187.4</v>
      </c>
      <c r="E17" s="42">
        <f>ABS(C17)/D17*100</f>
        <v>106.72358591248666</v>
      </c>
      <c r="F17" s="42">
        <f t="shared" si="1"/>
        <v>171.7312058182159</v>
      </c>
      <c r="G17" s="42">
        <f t="shared" si="2"/>
        <v>163.89680872732387</v>
      </c>
      <c r="H17" s="42">
        <f t="shared" si="3"/>
        <v>203.06879418178411</v>
      </c>
      <c r="I17" s="42">
        <f t="shared" si="4"/>
        <v>210.90319127267614</v>
      </c>
      <c r="J17" s="43"/>
      <c r="K17" s="43"/>
    </row>
    <row r="18" spans="1:12" ht="17.25" customHeight="1" x14ac:dyDescent="0.2">
      <c r="A18" s="3">
        <v>7</v>
      </c>
      <c r="B18" s="12"/>
      <c r="C18" s="41">
        <v>184</v>
      </c>
      <c r="D18" s="42">
        <f t="shared" si="0"/>
        <v>187.4</v>
      </c>
      <c r="E18" s="42">
        <f>ABS(C18)/D18*100</f>
        <v>98.18569903948773</v>
      </c>
      <c r="F18" s="42">
        <f t="shared" si="1"/>
        <v>171.7312058182159</v>
      </c>
      <c r="G18" s="42">
        <f t="shared" si="2"/>
        <v>163.89680872732387</v>
      </c>
      <c r="H18" s="42">
        <f t="shared" si="3"/>
        <v>203.06879418178411</v>
      </c>
      <c r="I18" s="42">
        <f t="shared" si="4"/>
        <v>210.90319127267614</v>
      </c>
      <c r="J18" s="43"/>
      <c r="K18" s="43"/>
    </row>
    <row r="19" spans="1:12" ht="17.25" customHeight="1" x14ac:dyDescent="0.2">
      <c r="A19" s="3">
        <v>8</v>
      </c>
      <c r="B19" s="12"/>
      <c r="C19" s="41">
        <v>190</v>
      </c>
      <c r="D19" s="42">
        <f t="shared" si="0"/>
        <v>187.4</v>
      </c>
      <c r="E19" s="42">
        <f t="shared" ref="E19:E26" si="6">ABS(C19)/D19*100</f>
        <v>101.38740661686232</v>
      </c>
      <c r="F19" s="42">
        <f t="shared" si="1"/>
        <v>171.7312058182159</v>
      </c>
      <c r="G19" s="42">
        <f t="shared" si="2"/>
        <v>163.89680872732387</v>
      </c>
      <c r="H19" s="42">
        <f t="shared" si="3"/>
        <v>203.06879418178411</v>
      </c>
      <c r="I19" s="42">
        <f t="shared" si="4"/>
        <v>210.90319127267614</v>
      </c>
      <c r="J19" s="43"/>
      <c r="K19" s="43"/>
    </row>
    <row r="20" spans="1:12" ht="17.25" customHeight="1" x14ac:dyDescent="0.2">
      <c r="A20" s="3">
        <v>9</v>
      </c>
      <c r="B20" s="12"/>
      <c r="C20" s="41">
        <v>178</v>
      </c>
      <c r="D20" s="42">
        <f t="shared" si="0"/>
        <v>187.4</v>
      </c>
      <c r="E20" s="42">
        <f t="shared" si="6"/>
        <v>94.983991462113124</v>
      </c>
      <c r="F20" s="42">
        <f t="shared" si="1"/>
        <v>171.7312058182159</v>
      </c>
      <c r="G20" s="42">
        <f t="shared" si="2"/>
        <v>163.89680872732387</v>
      </c>
      <c r="H20" s="42">
        <f t="shared" si="3"/>
        <v>203.06879418178411</v>
      </c>
      <c r="I20" s="42">
        <f t="shared" si="4"/>
        <v>210.90319127267614</v>
      </c>
      <c r="J20" s="43"/>
      <c r="K20" s="43"/>
    </row>
    <row r="21" spans="1:12" ht="17.25" customHeight="1" x14ac:dyDescent="0.2">
      <c r="A21" s="3">
        <v>10</v>
      </c>
      <c r="B21" s="12"/>
      <c r="C21" s="41">
        <v>188</v>
      </c>
      <c r="D21" s="42">
        <f t="shared" si="0"/>
        <v>187.4</v>
      </c>
      <c r="E21" s="42">
        <f t="shared" si="6"/>
        <v>100.32017075773744</v>
      </c>
      <c r="F21" s="42">
        <f t="shared" si="1"/>
        <v>171.7312058182159</v>
      </c>
      <c r="G21" s="42">
        <f t="shared" si="2"/>
        <v>163.89680872732387</v>
      </c>
      <c r="H21" s="42">
        <f t="shared" si="3"/>
        <v>203.06879418178411</v>
      </c>
      <c r="I21" s="42">
        <f t="shared" si="4"/>
        <v>210.90319127267614</v>
      </c>
      <c r="J21" s="43"/>
      <c r="K21" s="43"/>
    </row>
    <row r="22" spans="1:12" ht="17.25" customHeight="1" x14ac:dyDescent="0.2">
      <c r="A22" s="3">
        <v>11</v>
      </c>
      <c r="B22" s="12"/>
      <c r="C22" s="41"/>
      <c r="D22" s="42">
        <f t="shared" si="0"/>
        <v>187.4</v>
      </c>
      <c r="E22" s="42">
        <f t="shared" si="6"/>
        <v>0</v>
      </c>
      <c r="F22" s="42">
        <f t="shared" si="1"/>
        <v>171.7312058182159</v>
      </c>
      <c r="G22" s="42">
        <f t="shared" si="2"/>
        <v>163.89680872732387</v>
      </c>
      <c r="H22" s="42">
        <f t="shared" si="3"/>
        <v>203.06879418178411</v>
      </c>
      <c r="I22" s="42">
        <f t="shared" si="4"/>
        <v>210.90319127267614</v>
      </c>
      <c r="J22" s="43"/>
      <c r="K22" s="43"/>
    </row>
    <row r="23" spans="1:12" ht="17.25" customHeight="1" x14ac:dyDescent="0.2">
      <c r="A23" s="3">
        <v>12</v>
      </c>
      <c r="B23" s="12"/>
      <c r="C23" s="41"/>
      <c r="D23" s="42">
        <f t="shared" si="0"/>
        <v>187.4</v>
      </c>
      <c r="E23" s="42">
        <f t="shared" si="6"/>
        <v>0</v>
      </c>
      <c r="F23" s="42">
        <f t="shared" si="1"/>
        <v>171.7312058182159</v>
      </c>
      <c r="G23" s="42">
        <f t="shared" si="2"/>
        <v>163.89680872732387</v>
      </c>
      <c r="H23" s="42">
        <f t="shared" si="3"/>
        <v>203.06879418178411</v>
      </c>
      <c r="I23" s="42">
        <f t="shared" si="4"/>
        <v>210.90319127267614</v>
      </c>
      <c r="J23" s="43"/>
      <c r="K23" s="43"/>
    </row>
    <row r="24" spans="1:12" ht="17.25" customHeight="1" x14ac:dyDescent="0.2">
      <c r="A24" s="3">
        <v>13</v>
      </c>
      <c r="B24" s="12"/>
      <c r="C24" s="41"/>
      <c r="D24" s="42">
        <f t="shared" si="0"/>
        <v>187.4</v>
      </c>
      <c r="E24" s="42">
        <f t="shared" si="6"/>
        <v>0</v>
      </c>
      <c r="F24" s="42">
        <f t="shared" si="1"/>
        <v>171.7312058182159</v>
      </c>
      <c r="G24" s="42">
        <f t="shared" si="2"/>
        <v>163.89680872732387</v>
      </c>
      <c r="H24" s="42">
        <f t="shared" si="3"/>
        <v>203.06879418178411</v>
      </c>
      <c r="I24" s="42">
        <f t="shared" si="4"/>
        <v>210.90319127267614</v>
      </c>
      <c r="J24" s="43"/>
      <c r="K24" s="43"/>
    </row>
    <row r="25" spans="1:12" ht="17.25" customHeight="1" x14ac:dyDescent="0.2">
      <c r="A25" s="3">
        <v>14</v>
      </c>
      <c r="B25" s="12"/>
      <c r="C25" s="41"/>
      <c r="D25" s="42">
        <f t="shared" si="0"/>
        <v>187.4</v>
      </c>
      <c r="E25" s="42">
        <f t="shared" si="6"/>
        <v>0</v>
      </c>
      <c r="F25" s="42">
        <f t="shared" si="1"/>
        <v>171.7312058182159</v>
      </c>
      <c r="G25" s="42">
        <f t="shared" si="2"/>
        <v>163.89680872732387</v>
      </c>
      <c r="H25" s="42">
        <f t="shared" si="3"/>
        <v>203.06879418178411</v>
      </c>
      <c r="I25" s="42">
        <f t="shared" si="4"/>
        <v>210.90319127267614</v>
      </c>
      <c r="J25" s="43"/>
      <c r="K25" s="43"/>
    </row>
    <row r="26" spans="1:12" ht="17.25" customHeight="1" x14ac:dyDescent="0.2">
      <c r="A26" s="3">
        <v>15</v>
      </c>
      <c r="B26" s="12"/>
      <c r="C26" s="41"/>
      <c r="D26" s="42">
        <f t="shared" si="0"/>
        <v>187.4</v>
      </c>
      <c r="E26" s="42">
        <f t="shared" si="6"/>
        <v>0</v>
      </c>
      <c r="F26" s="42">
        <f t="shared" si="1"/>
        <v>171.7312058182159</v>
      </c>
      <c r="G26" s="42">
        <f t="shared" si="2"/>
        <v>163.89680872732387</v>
      </c>
      <c r="H26" s="42">
        <f t="shared" si="3"/>
        <v>203.06879418178411</v>
      </c>
      <c r="I26" s="42">
        <f t="shared" si="4"/>
        <v>210.90319127267614</v>
      </c>
      <c r="J26" s="43"/>
      <c r="K26" s="43"/>
    </row>
    <row r="27" spans="1:12" ht="17.25" customHeight="1" x14ac:dyDescent="0.2">
      <c r="A27" s="3">
        <v>16</v>
      </c>
      <c r="B27" s="12"/>
      <c r="C27" s="41"/>
      <c r="D27" s="42">
        <f t="shared" si="0"/>
        <v>187.4</v>
      </c>
      <c r="E27" s="42">
        <f t="shared" ref="E27:E31" si="7">ABS(C27)/D27*100</f>
        <v>0</v>
      </c>
      <c r="F27" s="42">
        <f t="shared" ref="F27:F31" si="8">D27-$J$8</f>
        <v>171.7312058182159</v>
      </c>
      <c r="G27" s="42">
        <f t="shared" ref="G27:G31" si="9">D27-$K$8</f>
        <v>163.89680872732387</v>
      </c>
      <c r="H27" s="42">
        <f t="shared" ref="H27:H31" si="10">D27+$J$8</f>
        <v>203.06879418178411</v>
      </c>
      <c r="I27" s="42">
        <f t="shared" ref="I27:I31" si="11">D27+$K$8</f>
        <v>210.90319127267614</v>
      </c>
      <c r="J27" s="43"/>
      <c r="K27" s="43"/>
    </row>
    <row r="28" spans="1:12" ht="17.25" customHeight="1" x14ac:dyDescent="0.2">
      <c r="A28" s="3">
        <v>17</v>
      </c>
      <c r="B28" s="12"/>
      <c r="C28" s="41"/>
      <c r="D28" s="42">
        <f t="shared" si="0"/>
        <v>187.4</v>
      </c>
      <c r="E28" s="42">
        <f t="shared" si="7"/>
        <v>0</v>
      </c>
      <c r="F28" s="42">
        <f t="shared" si="8"/>
        <v>171.7312058182159</v>
      </c>
      <c r="G28" s="42">
        <f t="shared" si="9"/>
        <v>163.89680872732387</v>
      </c>
      <c r="H28" s="42">
        <f t="shared" si="10"/>
        <v>203.06879418178411</v>
      </c>
      <c r="I28" s="42">
        <f t="shared" si="11"/>
        <v>210.90319127267614</v>
      </c>
      <c r="J28" s="43"/>
      <c r="K28" s="43"/>
    </row>
    <row r="29" spans="1:12" ht="17.25" customHeight="1" x14ac:dyDescent="0.2">
      <c r="A29" s="3">
        <v>18</v>
      </c>
      <c r="B29" s="12"/>
      <c r="C29" s="41"/>
      <c r="D29" s="42">
        <f t="shared" si="0"/>
        <v>187.4</v>
      </c>
      <c r="E29" s="42">
        <f t="shared" si="7"/>
        <v>0</v>
      </c>
      <c r="F29" s="42">
        <f t="shared" si="8"/>
        <v>171.7312058182159</v>
      </c>
      <c r="G29" s="42">
        <f t="shared" si="9"/>
        <v>163.89680872732387</v>
      </c>
      <c r="H29" s="42">
        <f t="shared" si="10"/>
        <v>203.06879418178411</v>
      </c>
      <c r="I29" s="42">
        <f t="shared" si="11"/>
        <v>210.90319127267614</v>
      </c>
      <c r="J29" s="43"/>
      <c r="K29" s="43"/>
    </row>
    <row r="30" spans="1:12" ht="17.25" customHeight="1" x14ac:dyDescent="0.2">
      <c r="A30" s="3">
        <v>19</v>
      </c>
      <c r="B30" s="12"/>
      <c r="C30" s="41"/>
      <c r="D30" s="42">
        <f t="shared" si="0"/>
        <v>187.4</v>
      </c>
      <c r="E30" s="42">
        <f t="shared" si="7"/>
        <v>0</v>
      </c>
      <c r="F30" s="42">
        <f t="shared" si="8"/>
        <v>171.7312058182159</v>
      </c>
      <c r="G30" s="42">
        <f t="shared" si="9"/>
        <v>163.89680872732387</v>
      </c>
      <c r="H30" s="42">
        <f t="shared" si="10"/>
        <v>203.06879418178411</v>
      </c>
      <c r="I30" s="42">
        <f t="shared" si="11"/>
        <v>210.90319127267614</v>
      </c>
      <c r="J30" s="43"/>
      <c r="K30" s="43"/>
    </row>
    <row r="31" spans="1:12" ht="17.25" customHeight="1" x14ac:dyDescent="0.2">
      <c r="A31" s="3">
        <v>20</v>
      </c>
      <c r="B31" s="12"/>
      <c r="C31" s="41"/>
      <c r="D31" s="42">
        <f t="shared" si="0"/>
        <v>187.4</v>
      </c>
      <c r="E31" s="42">
        <f t="shared" si="7"/>
        <v>0</v>
      </c>
      <c r="F31" s="42">
        <f t="shared" si="8"/>
        <v>171.7312058182159</v>
      </c>
      <c r="G31" s="42">
        <f t="shared" si="9"/>
        <v>163.89680872732387</v>
      </c>
      <c r="H31" s="42">
        <f t="shared" si="10"/>
        <v>203.06879418178411</v>
      </c>
      <c r="I31" s="42">
        <f t="shared" si="11"/>
        <v>210.90319127267614</v>
      </c>
      <c r="J31" s="43"/>
      <c r="K31" s="43"/>
    </row>
    <row r="32" spans="1:12" x14ac:dyDescent="0.2">
      <c r="J32" s="2"/>
      <c r="K32" s="2"/>
      <c r="L32" s="2"/>
    </row>
    <row r="33" spans="1:11" x14ac:dyDescent="0.2">
      <c r="A33" s="34" t="s">
        <v>17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6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</row>
    <row r="35" spans="1:11" x14ac:dyDescent="0.2">
      <c r="A35" s="5" t="s">
        <v>18</v>
      </c>
      <c r="B35" s="34" t="s">
        <v>19</v>
      </c>
      <c r="C35" s="34"/>
      <c r="D35" s="34" t="s">
        <v>20</v>
      </c>
      <c r="E35" s="34"/>
      <c r="F35" s="34"/>
      <c r="G35" s="34"/>
      <c r="H35" s="34"/>
      <c r="I35" s="34"/>
      <c r="J35" s="34"/>
      <c r="K35" s="34"/>
    </row>
    <row r="36" spans="1:11" x14ac:dyDescent="0.2">
      <c r="A36" s="6" t="s">
        <v>21</v>
      </c>
      <c r="B36" s="40">
        <v>43152</v>
      </c>
      <c r="C36" s="40"/>
      <c r="D36" s="19" t="s">
        <v>22</v>
      </c>
      <c r="E36" s="19"/>
      <c r="F36" s="19"/>
      <c r="G36" s="19"/>
      <c r="H36" s="19"/>
      <c r="I36" s="19"/>
      <c r="J36" s="19"/>
      <c r="K36" s="19"/>
    </row>
    <row r="37" spans="1:11" x14ac:dyDescent="0.2">
      <c r="A37" s="4"/>
    </row>
    <row r="38" spans="1:11" ht="63" customHeight="1" x14ac:dyDescent="0.2">
      <c r="A38" s="33" t="s">
        <v>25</v>
      </c>
      <c r="B38" s="19"/>
      <c r="C38" s="19"/>
      <c r="D38" s="33" t="s">
        <v>31</v>
      </c>
      <c r="E38" s="33"/>
      <c r="F38" s="33"/>
      <c r="G38" s="33"/>
      <c r="H38" s="32" t="s">
        <v>24</v>
      </c>
      <c r="I38" s="32"/>
      <c r="J38" s="32"/>
      <c r="K38" s="32"/>
    </row>
  </sheetData>
  <protectedRanges>
    <protectedRange sqref="A12:C31" name="Rango1"/>
  </protectedRanges>
  <mergeCells count="19">
    <mergeCell ref="B7:E7"/>
    <mergeCell ref="H38:K38"/>
    <mergeCell ref="D38:G38"/>
    <mergeCell ref="A33:K33"/>
    <mergeCell ref="D35:K35"/>
    <mergeCell ref="D36:K36"/>
    <mergeCell ref="C8:E8"/>
    <mergeCell ref="A38:C38"/>
    <mergeCell ref="A8:B8"/>
    <mergeCell ref="A34:I34"/>
    <mergeCell ref="B35:C35"/>
    <mergeCell ref="B36:C36"/>
    <mergeCell ref="J3:K3"/>
    <mergeCell ref="J4:K4"/>
    <mergeCell ref="J5:K5"/>
    <mergeCell ref="A1:B5"/>
    <mergeCell ref="C1:I5"/>
    <mergeCell ref="J1:K1"/>
    <mergeCell ref="J2:K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EXACTITUD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Adriana Dueñas Moreno</cp:lastModifiedBy>
  <cp:lastPrinted>2018-03-22T20:48:17Z</cp:lastPrinted>
  <dcterms:created xsi:type="dcterms:W3CDTF">2017-11-21T15:52:08Z</dcterms:created>
  <dcterms:modified xsi:type="dcterms:W3CDTF">2018-03-22T20:48:27Z</dcterms:modified>
</cp:coreProperties>
</file>