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8_{9030525C-AAE2-4466-9F71-79B99FD7193F}"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Riesgos'!$B$6:$AF$83</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3" i="2" l="1"/>
  <c r="AB83" i="2"/>
  <c r="AC83" i="2" s="1"/>
  <c r="T83" i="2"/>
  <c r="W83" i="2"/>
  <c r="S83" i="2"/>
  <c r="R83" i="2"/>
  <c r="U83" i="2" s="1"/>
  <c r="V83" i="2" s="1"/>
  <c r="L83" i="2"/>
  <c r="M83" i="2"/>
  <c r="AD83" i="2" l="1"/>
  <c r="T47" i="2"/>
  <c r="S47" i="2"/>
  <c r="R47" i="2"/>
  <c r="W47" i="2"/>
  <c r="J47" i="2"/>
  <c r="K47" i="2"/>
  <c r="L47" i="2" s="1"/>
  <c r="M47" i="2" l="1"/>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D24" i="2" l="1"/>
  <c r="AD25" i="2"/>
  <c r="AD26" i="2"/>
  <c r="W26" i="2"/>
  <c r="T26" i="2"/>
  <c r="S26" i="2"/>
  <c r="R26" i="2"/>
  <c r="W25" i="2"/>
  <c r="T25" i="2"/>
  <c r="S25" i="2"/>
  <c r="R25" i="2"/>
  <c r="W24" i="2"/>
  <c r="T24" i="2"/>
  <c r="S24" i="2"/>
  <c r="R24" i="2"/>
  <c r="J24" i="2"/>
  <c r="K24" i="2"/>
  <c r="J25" i="2"/>
  <c r="K25" i="2"/>
  <c r="L25" i="2"/>
  <c r="J26" i="2"/>
  <c r="K26" i="2"/>
  <c r="M26" i="2" s="1"/>
  <c r="M25" i="2" l="1"/>
  <c r="L24" i="2"/>
  <c r="L26" i="2"/>
  <c r="M24" i="2"/>
  <c r="U24" i="2"/>
  <c r="V24" i="2" s="1"/>
  <c r="U25" i="2"/>
  <c r="V25" i="2" s="1"/>
  <c r="U26" i="2"/>
  <c r="V26" i="2" s="1"/>
  <c r="AB8" i="2"/>
  <c r="M8" i="2"/>
  <c r="AA82" i="2"/>
  <c r="AB82" i="2"/>
  <c r="AD82" i="2" l="1"/>
  <c r="AC82" i="2"/>
  <c r="AD8" i="2"/>
  <c r="AC8" i="2"/>
  <c r="AA80" i="2"/>
  <c r="AB80" i="2"/>
  <c r="AA81" i="2"/>
  <c r="AB81" i="2"/>
  <c r="W82" i="2"/>
  <c r="T82" i="2"/>
  <c r="S82" i="2"/>
  <c r="R82" i="2"/>
  <c r="W81" i="2"/>
  <c r="T81" i="2"/>
  <c r="S81" i="2"/>
  <c r="R81" i="2"/>
  <c r="W80" i="2"/>
  <c r="T80" i="2"/>
  <c r="S80" i="2"/>
  <c r="R80" i="2"/>
  <c r="J80" i="2"/>
  <c r="K80" i="2"/>
  <c r="J81" i="2"/>
  <c r="K81" i="2"/>
  <c r="J82" i="2"/>
  <c r="K82" i="2"/>
  <c r="AC81" i="2" l="1"/>
  <c r="AC80" i="2"/>
  <c r="M82" i="2"/>
  <c r="U80" i="2"/>
  <c r="V80" i="2" s="1"/>
  <c r="U81" i="2"/>
  <c r="V81" i="2" s="1"/>
  <c r="U82" i="2"/>
  <c r="V82" i="2" s="1"/>
  <c r="AD81" i="2"/>
  <c r="AD80" i="2"/>
  <c r="L82" i="2"/>
  <c r="L81" i="2"/>
  <c r="L80" i="2"/>
  <c r="M80" i="2"/>
  <c r="M81" i="2"/>
  <c r="K9" i="2"/>
  <c r="AA79" i="2" l="1"/>
  <c r="AB79" i="2"/>
  <c r="AD79" i="2" s="1"/>
  <c r="AA9" i="2"/>
  <c r="AB9" i="2"/>
  <c r="AD9" i="2" s="1"/>
  <c r="AA10" i="2"/>
  <c r="AB10" i="2"/>
  <c r="AD10" i="2" s="1"/>
  <c r="AA11" i="2"/>
  <c r="AB11" i="2"/>
  <c r="AD11" i="2" s="1"/>
  <c r="AA12" i="2"/>
  <c r="AB12" i="2"/>
  <c r="AD12" i="2" s="1"/>
  <c r="AA13" i="2"/>
  <c r="AB13" i="2"/>
  <c r="AD13" i="2" s="1"/>
  <c r="AA14" i="2"/>
  <c r="AB14" i="2"/>
  <c r="AD14" i="2" s="1"/>
  <c r="AA15" i="2"/>
  <c r="AB15" i="2"/>
  <c r="AD15" i="2" s="1"/>
  <c r="AA16" i="2"/>
  <c r="AB16" i="2"/>
  <c r="AD16" i="2" s="1"/>
  <c r="AA17" i="2"/>
  <c r="AB17" i="2"/>
  <c r="AD17" i="2" s="1"/>
  <c r="AA18" i="2"/>
  <c r="AB18" i="2"/>
  <c r="AD18" i="2" s="1"/>
  <c r="AA19" i="2"/>
  <c r="AB19" i="2"/>
  <c r="AD19" i="2" s="1"/>
  <c r="AA20" i="2"/>
  <c r="AB20" i="2"/>
  <c r="AD20" i="2" s="1"/>
  <c r="AA21" i="2"/>
  <c r="AB21" i="2"/>
  <c r="AD21" i="2" s="1"/>
  <c r="AA22" i="2"/>
  <c r="AB22" i="2"/>
  <c r="AD22" i="2" s="1"/>
  <c r="AA23" i="2"/>
  <c r="AB23" i="2"/>
  <c r="AD23" i="2" s="1"/>
  <c r="AA27" i="2"/>
  <c r="AB27" i="2"/>
  <c r="AD27" i="2" s="1"/>
  <c r="AA28" i="2"/>
  <c r="AB28" i="2"/>
  <c r="AD28" i="2" s="1"/>
  <c r="AA29" i="2"/>
  <c r="AB29" i="2"/>
  <c r="AD29" i="2" s="1"/>
  <c r="AA30" i="2"/>
  <c r="AB30" i="2"/>
  <c r="AD30" i="2" s="1"/>
  <c r="AA31" i="2"/>
  <c r="AB31" i="2"/>
  <c r="AD31" i="2" s="1"/>
  <c r="AA32" i="2"/>
  <c r="AB32" i="2"/>
  <c r="AD32" i="2" s="1"/>
  <c r="AA33" i="2"/>
  <c r="AB33" i="2"/>
  <c r="AD33" i="2" s="1"/>
  <c r="AA34" i="2"/>
  <c r="AB34" i="2"/>
  <c r="AD34" i="2" s="1"/>
  <c r="AA35" i="2"/>
  <c r="AB35" i="2"/>
  <c r="AD35" i="2" s="1"/>
  <c r="AA36" i="2"/>
  <c r="AB36" i="2"/>
  <c r="AD36" i="2" s="1"/>
  <c r="AA37" i="2"/>
  <c r="AB37" i="2"/>
  <c r="AD37" i="2" s="1"/>
  <c r="AA38" i="2"/>
  <c r="AB38" i="2"/>
  <c r="AD38" i="2" s="1"/>
  <c r="AA39" i="2"/>
  <c r="AB39" i="2"/>
  <c r="AD39" i="2" s="1"/>
  <c r="AA40" i="2"/>
  <c r="AB40" i="2"/>
  <c r="AD40" i="2" s="1"/>
  <c r="AA41" i="2"/>
  <c r="AB41" i="2"/>
  <c r="AD41" i="2" s="1"/>
  <c r="AA42" i="2"/>
  <c r="AB42" i="2"/>
  <c r="AD42" i="2" s="1"/>
  <c r="AA43" i="2"/>
  <c r="AB43" i="2"/>
  <c r="AD43" i="2" s="1"/>
  <c r="AA44" i="2"/>
  <c r="AB44" i="2"/>
  <c r="AD44" i="2" s="1"/>
  <c r="AA45" i="2"/>
  <c r="AB45" i="2"/>
  <c r="AD45" i="2" s="1"/>
  <c r="AA46" i="2"/>
  <c r="AB46" i="2"/>
  <c r="AD46" i="2" s="1"/>
  <c r="AA48" i="2"/>
  <c r="AB48" i="2"/>
  <c r="AD48" i="2" s="1"/>
  <c r="AA49" i="2"/>
  <c r="AB49" i="2"/>
  <c r="AD49" i="2" s="1"/>
  <c r="AA50" i="2"/>
  <c r="AB50" i="2"/>
  <c r="AD50" i="2" s="1"/>
  <c r="AA51" i="2"/>
  <c r="AB51" i="2"/>
  <c r="AD51" i="2" s="1"/>
  <c r="AA52" i="2"/>
  <c r="AB52" i="2"/>
  <c r="AD52" i="2" s="1"/>
  <c r="AA53" i="2"/>
  <c r="AB53" i="2"/>
  <c r="AD53" i="2" s="1"/>
  <c r="AA54" i="2"/>
  <c r="AB54" i="2"/>
  <c r="AD54" i="2" s="1"/>
  <c r="AA55" i="2"/>
  <c r="AB55" i="2"/>
  <c r="AD55" i="2" s="1"/>
  <c r="AA56" i="2"/>
  <c r="AB56" i="2"/>
  <c r="AD56" i="2" s="1"/>
  <c r="AA57" i="2"/>
  <c r="AB57" i="2"/>
  <c r="AD57" i="2" s="1"/>
  <c r="AA58" i="2"/>
  <c r="AB58" i="2"/>
  <c r="AD58" i="2" s="1"/>
  <c r="AA59" i="2"/>
  <c r="AB59" i="2"/>
  <c r="AD59" i="2" s="1"/>
  <c r="AA60" i="2"/>
  <c r="AB60" i="2"/>
  <c r="AD60" i="2" s="1"/>
  <c r="AA61" i="2"/>
  <c r="AB61" i="2"/>
  <c r="AD61" i="2" s="1"/>
  <c r="AA62" i="2"/>
  <c r="AB62" i="2"/>
  <c r="AD62" i="2" s="1"/>
  <c r="AA63" i="2"/>
  <c r="AB63" i="2"/>
  <c r="AD63" i="2" s="1"/>
  <c r="AA64" i="2"/>
  <c r="AB64" i="2"/>
  <c r="AD64" i="2" s="1"/>
  <c r="AA65" i="2"/>
  <c r="AB65" i="2"/>
  <c r="AD65" i="2" s="1"/>
  <c r="AA66" i="2"/>
  <c r="AB66" i="2"/>
  <c r="AD66" i="2" s="1"/>
  <c r="AA67" i="2"/>
  <c r="AB67" i="2"/>
  <c r="AD67" i="2" s="1"/>
  <c r="AA68" i="2"/>
  <c r="AB68" i="2"/>
  <c r="AD68" i="2" s="1"/>
  <c r="AA69" i="2"/>
  <c r="AB69" i="2"/>
  <c r="AD69" i="2" s="1"/>
  <c r="AA70" i="2"/>
  <c r="AB70" i="2"/>
  <c r="AD70" i="2" s="1"/>
  <c r="AA71" i="2"/>
  <c r="AB71" i="2"/>
  <c r="AD71" i="2" s="1"/>
  <c r="AA72" i="2"/>
  <c r="AB72" i="2"/>
  <c r="AD72" i="2" s="1"/>
  <c r="AA73" i="2"/>
  <c r="AB73" i="2"/>
  <c r="AD73" i="2" s="1"/>
  <c r="AA74" i="2"/>
  <c r="AB74" i="2"/>
  <c r="AD74" i="2" s="1"/>
  <c r="AA75" i="2"/>
  <c r="AB75" i="2"/>
  <c r="AD75" i="2" s="1"/>
  <c r="AA76" i="2"/>
  <c r="AB76" i="2"/>
  <c r="AD76" i="2" s="1"/>
  <c r="AA77" i="2"/>
  <c r="AB77" i="2"/>
  <c r="AD77" i="2" s="1"/>
  <c r="AA78" i="2"/>
  <c r="AB78" i="2"/>
  <c r="AD78" i="2" s="1"/>
  <c r="AC78" i="2" l="1"/>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6" i="2"/>
  <c r="AC45" i="2"/>
  <c r="AC44" i="2"/>
  <c r="AC43" i="2"/>
  <c r="AC42" i="2"/>
  <c r="AC41" i="2"/>
  <c r="AC40" i="2"/>
  <c r="AC39" i="2"/>
  <c r="AC38" i="2"/>
  <c r="AC37" i="2"/>
  <c r="AC36" i="2"/>
  <c r="AC35" i="2"/>
  <c r="AC34" i="2"/>
  <c r="AC33" i="2"/>
  <c r="AC32" i="2"/>
  <c r="AC31" i="2"/>
  <c r="AC30" i="2"/>
  <c r="AC29" i="2"/>
  <c r="AC28" i="2"/>
  <c r="AC27" i="2"/>
  <c r="AC23" i="2"/>
  <c r="AC22" i="2"/>
  <c r="AC21" i="2"/>
  <c r="AC20" i="2"/>
  <c r="AC19" i="2"/>
  <c r="AC18" i="2"/>
  <c r="AC17" i="2"/>
  <c r="AC16" i="2"/>
  <c r="AC15" i="2"/>
  <c r="AC14" i="2"/>
  <c r="AC13" i="2"/>
  <c r="AC12" i="2"/>
  <c r="AC11" i="2"/>
  <c r="AC10" i="2"/>
  <c r="AC9" i="2"/>
  <c r="AC79" i="2"/>
  <c r="W79" i="2"/>
  <c r="T79" i="2"/>
  <c r="S79" i="2"/>
  <c r="R79" i="2"/>
  <c r="K79" i="2"/>
  <c r="M79" i="2" s="1"/>
  <c r="J79" i="2"/>
  <c r="W78" i="2"/>
  <c r="T78" i="2"/>
  <c r="S78" i="2"/>
  <c r="R78" i="2"/>
  <c r="K78" i="2"/>
  <c r="M78" i="2" s="1"/>
  <c r="J78" i="2"/>
  <c r="W77" i="2"/>
  <c r="T77" i="2"/>
  <c r="S77" i="2"/>
  <c r="R77" i="2"/>
  <c r="K77" i="2"/>
  <c r="M77" i="2" s="1"/>
  <c r="J77" i="2"/>
  <c r="W76" i="2"/>
  <c r="T76" i="2"/>
  <c r="S76" i="2"/>
  <c r="R76" i="2"/>
  <c r="K76" i="2"/>
  <c r="M76" i="2" s="1"/>
  <c r="J76" i="2"/>
  <c r="W75" i="2"/>
  <c r="T75" i="2"/>
  <c r="S75" i="2"/>
  <c r="R75" i="2"/>
  <c r="K75" i="2"/>
  <c r="M75" i="2" s="1"/>
  <c r="J75" i="2"/>
  <c r="W74" i="2"/>
  <c r="T74" i="2"/>
  <c r="S74" i="2"/>
  <c r="R74" i="2"/>
  <c r="K74" i="2"/>
  <c r="M74" i="2" s="1"/>
  <c r="J74" i="2"/>
  <c r="W73" i="2"/>
  <c r="T73" i="2"/>
  <c r="S73" i="2"/>
  <c r="R73" i="2"/>
  <c r="K73" i="2"/>
  <c r="M73" i="2" s="1"/>
  <c r="J73" i="2"/>
  <c r="L73" i="2" l="1"/>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L72" i="2" s="1"/>
  <c r="J71" i="2"/>
  <c r="L71" i="2" s="1"/>
  <c r="M71" i="2" l="1"/>
  <c r="M72"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6" i="2" l="1"/>
  <c r="M65" i="2"/>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K61" i="2"/>
  <c r="J61" i="2"/>
  <c r="M61" i="2" l="1"/>
  <c r="M62" i="2"/>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8" i="2"/>
  <c r="M59" i="2"/>
  <c r="M60"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L41" i="2" s="1"/>
  <c r="J40" i="2"/>
  <c r="M40" i="2" l="1"/>
  <c r="M41" i="2"/>
  <c r="L40" i="2"/>
  <c r="U41" i="2"/>
  <c r="U40" i="2"/>
  <c r="T39" i="2"/>
  <c r="T38" i="2"/>
  <c r="S39" i="2"/>
  <c r="S38" i="2"/>
  <c r="R39" i="2"/>
  <c r="R38" i="2"/>
  <c r="K39" i="2"/>
  <c r="K38" i="2"/>
  <c r="J39" i="2"/>
  <c r="L39" i="2" s="1"/>
  <c r="J38" i="2"/>
  <c r="L38" i="2" s="1"/>
  <c r="M39" i="2" l="1"/>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1" i="2" l="1"/>
  <c r="M12"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23" i="2"/>
  <c r="W22" i="2"/>
  <c r="W21" i="2"/>
  <c r="W20" i="2"/>
  <c r="W19" i="2"/>
  <c r="W18" i="2"/>
  <c r="W17" i="2"/>
  <c r="W16" i="2"/>
  <c r="T29" i="2"/>
  <c r="S29" i="2"/>
  <c r="R29" i="2"/>
  <c r="T28" i="2"/>
  <c r="S28" i="2"/>
  <c r="R28" i="2"/>
  <c r="T27" i="2"/>
  <c r="S27" i="2"/>
  <c r="R27" i="2"/>
  <c r="T23" i="2"/>
  <c r="S23" i="2"/>
  <c r="R23" i="2"/>
  <c r="T22" i="2"/>
  <c r="S22" i="2"/>
  <c r="R22" i="2"/>
  <c r="T21" i="2"/>
  <c r="S21" i="2"/>
  <c r="R21" i="2"/>
  <c r="T20" i="2"/>
  <c r="S20" i="2"/>
  <c r="R20" i="2"/>
  <c r="T19" i="2"/>
  <c r="S19" i="2"/>
  <c r="R19"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7" i="2" l="1"/>
  <c r="M16" i="2"/>
  <c r="M17" i="2"/>
  <c r="M18" i="2"/>
  <c r="M19" i="2"/>
  <c r="M20" i="2"/>
  <c r="M21" i="2"/>
  <c r="M10" i="2"/>
  <c r="M22" i="2"/>
  <c r="M23" i="2"/>
  <c r="M28" i="2"/>
  <c r="M29" i="2"/>
  <c r="L16" i="2"/>
  <c r="L17" i="2"/>
  <c r="L18" i="2"/>
  <c r="L19" i="2"/>
  <c r="L20" i="2"/>
  <c r="L21" i="2"/>
  <c r="L22" i="2"/>
  <c r="L23" i="2"/>
  <c r="L27" i="2"/>
  <c r="L28" i="2"/>
  <c r="L29" i="2"/>
  <c r="L9" i="2"/>
  <c r="L10" i="2"/>
  <c r="U21" i="2"/>
  <c r="V21" i="2" s="1"/>
  <c r="U17" i="2"/>
  <c r="V17" i="2" s="1"/>
  <c r="U28" i="2"/>
  <c r="V28" i="2" s="1"/>
  <c r="U20" i="2"/>
  <c r="V20" i="2" s="1"/>
  <c r="U23" i="2"/>
  <c r="V23" i="2" s="1"/>
  <c r="U18" i="2"/>
  <c r="V18" i="2" s="1"/>
  <c r="U29" i="2"/>
  <c r="V29" i="2" s="1"/>
  <c r="U16" i="2"/>
  <c r="V16" i="2" s="1"/>
  <c r="U27" i="2"/>
  <c r="V27" i="2" s="1"/>
  <c r="U8" i="2"/>
  <c r="U19" i="2"/>
  <c r="V19" i="2" s="1"/>
  <c r="U10" i="2"/>
  <c r="V10" i="2" s="1"/>
  <c r="U22" i="2"/>
  <c r="V22"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H83" authorId="0"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0"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<sst xmlns="http://schemas.openxmlformats.org/spreadsheetml/2006/main" count="1161" uniqueCount="554">
  <si>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</si>
  <si>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</si>
  <si>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</si>
  <si>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</si>
  <si>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</si>
  <si>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</si>
  <si>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</si>
  <si>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</si>
  <si>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</si>
  <si>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</si>
  <si>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</si>
  <si>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</si>
  <si>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</si>
  <si>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</si>
  <si>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</si>
  <si>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</si>
  <si>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</si>
  <si>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</si>
  <si>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</si>
  <si>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</si>
  <si>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</si>
  <si>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</si>
  <si>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</si>
  <si>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</si>
  <si>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</si>
  <si>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</si>
  <si>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</si>
  <si>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</si>
  <si>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</si>
  <si>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</si>
  <si>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</si>
  <si>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</si>
  <si>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</si>
  <si>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</si>
  <si>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</si>
  <si>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</si>
  <si>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</si>
  <si>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</si>
  <si>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</si>
  <si>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</si>
  <si>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</si>
  <si>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</si>
  <si>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</si>
  <si>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</si>
  <si>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</si>
  <si>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</si>
  <si>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</si>
  <si>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</si>
  <si>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</si>
  <si>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</si>
  <si>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</si>
  <si>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</si>
  <si>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</si>
  <si>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</si>
  <si>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</si>
  <si>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</si>
  <si>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</si>
  <si>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</si>
  <si>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</si>
  <si>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</si>
  <si>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</si>
  <si>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</si>
  <si>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</si>
  <si>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</si>
  <si>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</si>
  <si>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</si>
  <si>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</si>
  <si>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</si>
  <si>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</si>
  <si>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</si>
  <si>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</si>
  <si>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</si>
  <si>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</si>
  <si>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</si>
  <si>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</si>
  <si>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</si>
  <si>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</si>
  <si>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</si>
  <si>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</si>
  <si>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</si>
  <si>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</si>
  <si>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</si>
  <si>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</si>
  <si>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</si>
  <si>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</si>
  <si>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</si>
  <si>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</si>
  <si>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</si>
  <si>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</si>
  <si>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</si>
  <si>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</si>
  <si>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</si>
  <si>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</si>
  <si>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</si>
  <si>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</si>
  <si>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</si>
  <si>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</si>
  <si>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</si>
  <si>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</si>
  <si>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</si>
  <si>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</si>
  <si>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</si>
  <si>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</si>
  <si>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</si>
  <si>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</si>
  <si>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</si>
  <si>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</si>
  <si>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</si>
  <si>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</si>
  <si>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</si>
  <si>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</si>
  <si>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</si>
  <si>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</si>
  <si>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</si>
  <si>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</si>
  <si>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</si>
  <si>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</si>
  <si>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</si>
  <si>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</si>
  <si>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</si>
  <si>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</si>
  <si>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</si>
  <si>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</si>
  <si>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</si>
  <si>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</si>
  <si>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</si>
  <si>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</si>
  <si>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</si>
  <si>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</si>
  <si>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</si>
  <si>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</si>
  <si>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</si>
  <si>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</si>
  <si>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</si>
  <si>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</si>
  <si>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</si>
  <si>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</si>
  <si>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</si>
  <si>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</si>
  <si>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</si>
  <si>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</si>
  <si>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</si>
  <si>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</si>
  <si>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</si>
  <si>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</si>
  <si>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</si>
  <si>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</si>
  <si>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</si>
  <si>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</si>
  <si>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</si>
  <si>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</si>
  <si>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</si>
  <si>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</si>
  <si>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</si>
  <si>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</si>
  <si>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</si>
  <si>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</si>
  <si>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</si>
  <si>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</si>
  <si>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</si>
  <si>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</si>
  <si>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</si>
  <si>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</si>
  <si>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</si>
  <si>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</si>
  <si>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</si>
  <si>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</si>
  <si>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</si>
  <si>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</si>
  <si>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</si>
  <si>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</si>
  <si>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</si>
  <si>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</si>
  <si>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</si>
  <si>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</si>
  <si>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</si>
  <si>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</si>
  <si>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</si>
  <si>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</si>
  <si>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</si>
  <si>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</si>
  <si>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</si>
  <si>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</si>
  <si>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</si>
  <si>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</si>
  <si>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</si>
  <si>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</si>
  <si>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</si>
  <si>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</si>
  <si>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</si>
  <si>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</si>
  <si>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</si>
  <si>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</si>
  <si>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</si>
  <si>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</si>
  <si>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</si>
  <si>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</si>
  <si>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</si>
  <si>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</si>
  <si>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</si>
  <si>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</si>
  <si>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</si>
  <si>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</si>
  <si>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</si>
  <si>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</si>
  <si>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</si>
  <si>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</si>
  <si>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</si>
  <si>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</si>
  <si>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</si>
  <si>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</si>
  <si>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</si>
  <si>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</si>
  <si>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</si>
  <si>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</si>
  <si>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</si>
  <si>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</si>
  <si>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</si>
  <si>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</si>
  <si>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</si>
  <si>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</si>
  <si>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</si>
  <si>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</si>
  <si>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</si>
  <si>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</si>
  <si>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</si>
  <si>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</si>
  <si>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</si>
  <si>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</si>
  <si>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</si>
  <si>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</si>
  <si>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</si>
  <si>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</si>
  <si>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</si>
  <si>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</si>
  <si>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</si>
  <si>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</si>
  <si>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</si>
  <si>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</si>
  <si>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</si>
  <si>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</si>
  <si>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</si>
  <si>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</si>
  <si>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</si>
  <si>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</si>
  <si>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</si>
  <si>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</si>
  <si>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</si>
  <si>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</si>
  <si>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</si>
  <si>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</si>
  <si>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</si>
  <si>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</si>
  <si>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</si>
  <si>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</si>
  <si>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</si>
  <si>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</si>
  <si>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</si>
  <si>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</si>
  <si>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</si>
  <si>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</si>
  <si>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</si>
  <si>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</si>
  <si>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</si>
  <si>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</si>
  <si>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</si>
  <si>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</si>
  <si>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</si>
  <si>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</si>
  <si>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</si>
  <si>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</si>
  <si>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</si>
  <si>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</si>
  <si>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</si>
  <si>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</si>
  <si>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</si>
  <si>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</si>
  <si>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</si>
  <si>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</si>
  <si>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</si>
  <si>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</si>
  <si>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</si>
  <si>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</si>
  <si>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</si>
  <si>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</si>
  <si>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</si>
  <si>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</si>
  <si>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</si>
  <si>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</si>
  <si>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</si>
  <si>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</si>
  <si>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</si>
  <si>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</si>
  <si>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</si>
  <si>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</si>
  <si>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</si>
  <si>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</si>
  <si>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</si>
  <si>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</si>
  <si>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</si>
  <si>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</si>
  <si>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</si>
  <si>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</si>
  <si>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</si>
  <si>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</si>
  <si>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</si>
  <si>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</si>
  <si>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</si>
  <si>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</si>
  <si>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</si>
  <si>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</si>
  <si>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</si>
  <si>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</si>
  <si>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</si>
  <si>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</si>
  <si>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</si>
  <si>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</si>
  <si>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</si>
  <si>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</si>
  <si>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</si>
  <si>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</si>
  <si>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</si>
  <si>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</si>
  <si>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</si>
  <si>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</si>
  <si>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</si>
  <si>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</si>
  <si>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</si>
  <si>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</si>
  <si>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</si>
  <si>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</si>
  <si>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</si>
  <si>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</si>
  <si>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</si>
  <si>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</si>
  <si>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</si>
  <si>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</si>
  <si>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</si>
  <si>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</si>
  <si>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</si>
  <si>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</si>
  <si>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</si>
  <si>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</si>
  <si>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</si>
  <si>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</si>
  <si>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</si>
  <si>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</si>
  <si>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*Matriz y documento de trazabilidad de proyectos de CAI del IDEAM históricos, donde se identifica: vigencia, compromisos del IDEAM después del convenio. </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</si>
  <si>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</si>
  <si>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</si>
  <si>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</si>
  <si>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</si>
  <si>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</si>
  <si>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</si>
  <si>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</si>
  <si>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</si>
  <si>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</si>
  <si>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</si>
  <si>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</si>
  <si>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</si>
  <si>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</si>
  <si>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</si>
  <si>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</si>
  <si>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</si>
  <si>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</si>
  <si>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</si>
  <si>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</si>
  <si>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</si>
  <si>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</si>
  <si>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</si>
  <si>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</si>
  <si>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</si>
  <si>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</si>
  <si>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</si>
  <si>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</si>
  <si>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</si>
  <si>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</si>
  <si>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</si>
  <si>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</si>
  <si>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</si>
  <si>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</si>
  <si>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</si>
  <si>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</si>
  <si>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</si>
  <si>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</si>
  <si>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</si>
  <si>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</si>
  <si>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</si>
  <si>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</si>
  <si>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</si>
  <si>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</si>
  <si>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</si>
  <si>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</si>
  <si>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</si>
  <si>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</si>
  <si>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</si>
  <si>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</si>
  <si>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</si>
  <si>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</si>
  <si>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</si>
  <si>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</si>
  <si>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</si>
  <si>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</si>
  <si>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</si>
  <si>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</si>
  <si>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</si>
  <si>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</si>
  <si>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</si>
  <si>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</si>
  <si>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</si>
  <si>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</si>
  <si>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</si>
  <si>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</si>
  <si>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</si>
  <si>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</si>
  <si>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</si>
  <si>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</si>
  <si>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</si>
  <si>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</si>
  <si>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</si>
  <si>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</si>
  <si>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</si>
  <si>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</si>
  <si>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</si>
  <si>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</si>
  <si>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</si>
  <si>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</si>
  <si>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</si>
  <si>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</si>
  <si>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</si>
  <si>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</si>
  <si>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</si>
  <si>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</si>
  <si>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</si>
  <si>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</si>
  <si>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</si>
  <si>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</si>
  <si>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 Matriz de seguimiento a los proyectos y programas de Cooperación y Asuntos Internacionales.</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</si>
  <si>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</si>
  <si>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</si>
  <si>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</si>
  <si>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</si>
  <si>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</si>
  <si>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</si>
  <si>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</si>
  <si>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</si>
  <si>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</si>
  <si>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</si>
  <si>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</si>
  <si>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</si>
  <si>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</si>
  <si>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</si>
  <si>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</si>
  <si>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</si>
  <si>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</si>
  <si>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</si>
  <si>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</si>
  <si>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</si>
  <si>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</si>
  <si>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</si>
  <si>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</si>
  <si>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</si>
  <si>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</si>
  <si>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</si>
  <si>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</si>
  <si>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</si>
  <si>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</si>
  <si>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</si>
  <si>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</si>
  <si>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</si>
  <si>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</si>
  <si>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</si>
  <si>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</si>
  <si>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</si>
  <si>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</si>
  <si>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</si>
  <si>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</si>
  <si>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</si>
  <si>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</si>
  <si>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</si>
  <si>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</si>
  <si>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MENSUAL,  para evitar  su materialización por parte de los procesos a cargo de estos.</t>
    </r>
  </si>
  <si>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</si>
  <si>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</si>
  <si>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</si>
  <si>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</si>
  <si>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</si>
  <si>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</si>
  <si>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</si>
  <si>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</si>
  <si>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</si>
  <si>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</si>
  <si>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</si>
  <si>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</si>
  <si>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</si>
  <si>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</si>
  <si>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</si>
  <si>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</si>
  <si>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</si>
  <si>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</si>
  <si>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</si>
  <si>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</si>
  <si>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</si>
  <si>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</si>
  <si>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</si>
  <si>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</si>
  <si>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</si>
  <si>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</si>
  <si>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</si>
  <si>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</si>
  <si>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</si>
  <si>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</si>
  <si>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</si>
  <si>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</si>
  <si>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</si>
  <si>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</si>
  <si>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</si>
  <si>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</si>
  <si>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</si>
  <si>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</si>
  <si>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</si>
  <si>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</si>
  <si>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</si>
  <si>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</si>
  <si>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</si>
  <si>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</si>
  <si>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</si>
  <si>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</si>
  <si>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</si>
  <si>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</si>
  <si>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</si>
  <si>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</si>
  <si>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</si>
  <si>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</si>
  <si>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</si>
  <si>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</si>
  <si>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</si>
  <si>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</si>
  <si>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</si>
  <si>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</si>
  <si>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</si>
  <si>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</si>
  <si>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</si>
  <si>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</si>
  <si>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</si>
  <si>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</si>
  <si>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</si>
  <si>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</si>
  <si>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</si>
  <si>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</si>
  <si>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</si>
  <si>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</si>
  <si>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</si>
  <si>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 xml:space="preserve">
*Formato de seguimiento a PQRs y correo electrónico remitido a cada subdirector(a).
*Lista de asistencia, fotografías y/o material utilizado en taller o capacitación.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</si>
</sst>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s>
  <borders count="36">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183">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0" borderId="6"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justify" vertical="center" wrapText="1"/>
    </xf>
    <xf numFmtId="0" fontId="6" fillId="0" borderId="6" xfId="0" applyFont="1" applyFill="1" applyBorder="1" applyAlignment="1">
      <alignment horizontal="center" vertical="center"/>
    </xf>
    <xf numFmtId="0" fontId="6" fillId="2" borderId="13"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05"/>
  <sheetViews>
    <sheetView tabSelected="1" topLeftCell="B1" zoomScale="70" zoomScaleNormal="7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14.42578125" hidden="1" customWidth="1"/>
    <col min="11" max="11" width="15.140625" hidden="1" customWidth="1"/>
    <col min="12" max="12" width="16.57031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42"/>
      <c r="C1" s="143"/>
      <c r="D1" s="144"/>
      <c r="E1" s="155" t="s">
        <v>99</v>
      </c>
      <c r="F1" s="156"/>
      <c r="G1" s="156"/>
      <c r="H1" s="156"/>
      <c r="I1" s="156"/>
      <c r="J1" s="156"/>
      <c r="K1" s="156"/>
      <c r="L1" s="156"/>
      <c r="M1" s="156"/>
      <c r="N1" s="156"/>
      <c r="O1" s="156"/>
      <c r="P1" s="156"/>
      <c r="Q1" s="156"/>
      <c r="R1" s="156"/>
      <c r="S1" s="156"/>
      <c r="T1" s="156"/>
      <c r="U1" s="156"/>
      <c r="V1" s="156"/>
      <c r="W1" s="156"/>
      <c r="X1" s="156"/>
      <c r="Y1" s="156"/>
      <c r="Z1" s="156"/>
      <c r="AA1" s="156"/>
      <c r="AB1" s="156"/>
      <c r="AC1" s="156"/>
      <c r="AD1" s="157"/>
      <c r="AE1" s="128" t="s">
        <v>104</v>
      </c>
      <c r="AF1" s="129"/>
    </row>
    <row r="2" spans="1:38" ht="24.75" customHeight="1" x14ac:dyDescent="0.25">
      <c r="A2" s="2"/>
      <c r="B2" s="145"/>
      <c r="C2" s="146"/>
      <c r="D2" s="147"/>
      <c r="E2" s="158"/>
      <c r="F2" s="159"/>
      <c r="G2" s="159"/>
      <c r="H2" s="159"/>
      <c r="I2" s="159"/>
      <c r="J2" s="159"/>
      <c r="K2" s="159"/>
      <c r="L2" s="159"/>
      <c r="M2" s="159"/>
      <c r="N2" s="159"/>
      <c r="O2" s="159"/>
      <c r="P2" s="159"/>
      <c r="Q2" s="159"/>
      <c r="R2" s="159"/>
      <c r="S2" s="159"/>
      <c r="T2" s="159"/>
      <c r="U2" s="159"/>
      <c r="V2" s="159"/>
      <c r="W2" s="159"/>
      <c r="X2" s="159"/>
      <c r="Y2" s="159"/>
      <c r="Z2" s="159"/>
      <c r="AA2" s="159"/>
      <c r="AB2" s="159"/>
      <c r="AC2" s="159"/>
      <c r="AD2" s="160"/>
      <c r="AE2" s="130" t="s">
        <v>515</v>
      </c>
      <c r="AF2" s="131"/>
    </row>
    <row r="3" spans="1:38" ht="24.75" customHeight="1" x14ac:dyDescent="0.25">
      <c r="A3" s="2"/>
      <c r="B3" s="145"/>
      <c r="C3" s="146"/>
      <c r="D3" s="147"/>
      <c r="E3" s="158"/>
      <c r="F3" s="159"/>
      <c r="G3" s="159"/>
      <c r="H3" s="159"/>
      <c r="I3" s="159"/>
      <c r="J3" s="159"/>
      <c r="K3" s="159"/>
      <c r="L3" s="159"/>
      <c r="M3" s="159"/>
      <c r="N3" s="159"/>
      <c r="O3" s="159"/>
      <c r="P3" s="159"/>
      <c r="Q3" s="159"/>
      <c r="R3" s="159"/>
      <c r="S3" s="159"/>
      <c r="T3" s="159"/>
      <c r="U3" s="159"/>
      <c r="V3" s="159"/>
      <c r="W3" s="159"/>
      <c r="X3" s="159"/>
      <c r="Y3" s="159"/>
      <c r="Z3" s="159"/>
      <c r="AA3" s="159"/>
      <c r="AB3" s="159"/>
      <c r="AC3" s="159"/>
      <c r="AD3" s="160"/>
      <c r="AE3" s="132" t="s">
        <v>516</v>
      </c>
      <c r="AF3" s="133"/>
    </row>
    <row r="4" spans="1:38" ht="24.75" customHeight="1" thickBot="1" x14ac:dyDescent="0.3">
      <c r="A4" s="3"/>
      <c r="B4" s="148"/>
      <c r="C4" s="149"/>
      <c r="D4" s="150"/>
      <c r="E4" s="161"/>
      <c r="F4" s="162"/>
      <c r="G4" s="162"/>
      <c r="H4" s="162"/>
      <c r="I4" s="162"/>
      <c r="J4" s="162"/>
      <c r="K4" s="162"/>
      <c r="L4" s="162"/>
      <c r="M4" s="162"/>
      <c r="N4" s="162"/>
      <c r="O4" s="162"/>
      <c r="P4" s="162"/>
      <c r="Q4" s="162"/>
      <c r="R4" s="162"/>
      <c r="S4" s="162"/>
      <c r="T4" s="162"/>
      <c r="U4" s="162"/>
      <c r="V4" s="162"/>
      <c r="W4" s="162"/>
      <c r="X4" s="162"/>
      <c r="Y4" s="162"/>
      <c r="Z4" s="162"/>
      <c r="AA4" s="162"/>
      <c r="AB4" s="162"/>
      <c r="AC4" s="162"/>
      <c r="AD4" s="163"/>
      <c r="AE4" s="134" t="s">
        <v>105</v>
      </c>
      <c r="AF4" s="135"/>
    </row>
    <row r="5" spans="1:38" ht="15.75" thickBot="1" x14ac:dyDescent="0.3"/>
    <row r="6" spans="1:38" ht="15" customHeight="1" x14ac:dyDescent="0.25">
      <c r="B6" s="153" t="s">
        <v>0</v>
      </c>
      <c r="C6" s="138" t="s">
        <v>1</v>
      </c>
      <c r="D6" s="138" t="s">
        <v>22</v>
      </c>
      <c r="E6" s="138" t="s">
        <v>5</v>
      </c>
      <c r="F6" s="167" t="s">
        <v>8</v>
      </c>
      <c r="G6" s="138" t="s">
        <v>9</v>
      </c>
      <c r="H6" s="138" t="s">
        <v>2</v>
      </c>
      <c r="I6" s="138" t="s">
        <v>3</v>
      </c>
      <c r="J6" s="136" t="s">
        <v>23</v>
      </c>
      <c r="K6" s="136" t="s">
        <v>24</v>
      </c>
      <c r="L6" s="136" t="s">
        <v>25</v>
      </c>
      <c r="M6" s="138" t="s">
        <v>4</v>
      </c>
      <c r="N6" s="138" t="s">
        <v>6</v>
      </c>
      <c r="O6" s="138"/>
      <c r="P6" s="138"/>
      <c r="Q6" s="138"/>
      <c r="R6" s="138"/>
      <c r="S6" s="138"/>
      <c r="T6" s="138"/>
      <c r="U6" s="138"/>
      <c r="V6" s="138"/>
      <c r="W6" s="138"/>
      <c r="X6" s="126" t="s">
        <v>21</v>
      </c>
      <c r="Y6" s="126" t="s">
        <v>10</v>
      </c>
      <c r="Z6" s="164"/>
      <c r="AA6" s="164"/>
      <c r="AB6" s="164"/>
      <c r="AC6" s="164"/>
      <c r="AD6" s="165"/>
      <c r="AE6" s="126" t="s">
        <v>337</v>
      </c>
      <c r="AF6" s="127"/>
    </row>
    <row r="7" spans="1:38" ht="45" hidden="1" x14ac:dyDescent="0.25">
      <c r="B7" s="154"/>
      <c r="C7" s="139"/>
      <c r="D7" s="139"/>
      <c r="E7" s="139"/>
      <c r="F7" s="168"/>
      <c r="G7" s="139"/>
      <c r="H7" s="139"/>
      <c r="I7" s="139"/>
      <c r="J7" s="137"/>
      <c r="K7" s="137"/>
      <c r="L7" s="137"/>
      <c r="M7" s="139"/>
      <c r="N7" s="23" t="s">
        <v>29</v>
      </c>
      <c r="O7" s="23" t="s">
        <v>30</v>
      </c>
      <c r="P7" s="23" t="s">
        <v>31</v>
      </c>
      <c r="Q7" s="23" t="s">
        <v>32</v>
      </c>
      <c r="R7" s="24" t="s">
        <v>34</v>
      </c>
      <c r="S7" s="24" t="s">
        <v>35</v>
      </c>
      <c r="T7" s="24" t="s">
        <v>36</v>
      </c>
      <c r="U7" s="24" t="s">
        <v>37</v>
      </c>
      <c r="V7" s="23" t="s">
        <v>33</v>
      </c>
      <c r="W7" s="23" t="s">
        <v>38</v>
      </c>
      <c r="X7" s="166"/>
      <c r="Y7" s="56" t="s">
        <v>2</v>
      </c>
      <c r="Z7" s="56" t="s">
        <v>3</v>
      </c>
      <c r="AA7" s="57" t="s">
        <v>26</v>
      </c>
      <c r="AB7" s="57" t="s">
        <v>27</v>
      </c>
      <c r="AC7" s="57" t="s">
        <v>28</v>
      </c>
      <c r="AD7" s="59" t="s">
        <v>19</v>
      </c>
      <c r="AE7" s="56" t="s">
        <v>340</v>
      </c>
      <c r="AF7" s="56" t="s">
        <v>336</v>
      </c>
    </row>
    <row r="8" spans="1:38" ht="96.75" hidden="1" customHeight="1" x14ac:dyDescent="0.25">
      <c r="B8" s="32">
        <v>1</v>
      </c>
      <c r="C8" s="33" t="s">
        <v>63</v>
      </c>
      <c r="D8" s="30" t="s">
        <v>115</v>
      </c>
      <c r="E8" s="30" t="s">
        <v>127</v>
      </c>
      <c r="F8" s="30" t="s">
        <v>129</v>
      </c>
      <c r="G8" s="30" t="s">
        <v>128</v>
      </c>
      <c r="H8" s="30" t="s">
        <v>17</v>
      </c>
      <c r="I8" s="30" t="s">
        <v>20</v>
      </c>
      <c r="J8" s="34">
        <v>1</v>
      </c>
      <c r="K8" s="34">
        <v>5</v>
      </c>
      <c r="L8" s="34">
        <f>J8*K8</f>
        <v>5</v>
      </c>
      <c r="M8" s="18" t="str">
        <f>VLOOKUP(K8,MapadeCalor!$B$2:$G$6,J8+1,0)</f>
        <v>ALTO</v>
      </c>
      <c r="N8" s="50" t="s">
        <v>348</v>
      </c>
      <c r="O8" s="30" t="s">
        <v>122</v>
      </c>
      <c r="P8" s="30" t="s">
        <v>349</v>
      </c>
      <c r="Q8" s="30" t="s">
        <v>2</v>
      </c>
      <c r="R8" s="25">
        <f t="shared" ref="R8:R15" si="0">IF(O8="Correctivo",5,(IF(O8="Preventivo",15,(IF(O8="Detectivo",20,0)))))</f>
        <v>15</v>
      </c>
      <c r="S8" s="25">
        <f t="shared" ref="S8:S15" si="1">IF(P8="Manual",5,(IF(P8="Automático",10,0)))</f>
        <v>10</v>
      </c>
      <c r="T8" s="25">
        <f t="shared" ref="T8:T15" si="2">IF(Q8="Probabilidad",0,(IF(Q8="Impacto",0,(IF(Q8="Ambos",10,0)))))</f>
        <v>0</v>
      </c>
      <c r="U8" s="25">
        <f t="shared" ref="U8:U15" si="3">SUM(R8+S8+T8)</f>
        <v>25</v>
      </c>
      <c r="V8" s="18" t="str">
        <f t="shared" ref="V8:V72" si="4">IF(U8=0,"Sin control",(IF(U8&lt;19,"Control Débil",(IF(((U8&gt;=20)*AND(U8&lt;29)),"Control Adecuado",IF(U8&gt;=30,"Control Fuerte","Error"))))))</f>
        <v>Control Adecuado</v>
      </c>
      <c r="W8" s="18" t="str">
        <f t="shared" ref="W8:W76" si="5">IF(Q8="Probabilidad","Cambie el valor de la probabilidad",(IF(Q8="Impacto","Cambie el valor del impacto",(IF(Q8="Ambos","Cambie probabilidad e impacto","Sin Acción")))))</f>
        <v>Cambie el valor de la probabilidad</v>
      </c>
      <c r="X8" s="19" t="s">
        <v>130</v>
      </c>
      <c r="Y8" s="18"/>
      <c r="Z8" s="18"/>
      <c r="AA8" s="25">
        <v>0</v>
      </c>
      <c r="AB8" s="25">
        <f t="shared" ref="AB8" si="6">IF(Z8="Insignificante",1,(IF(Z8="Menor",2,(IF(Z8="Moderado",3,(IF(Z8="Mayor",4,(IF(Z8="Catastrófico",5,0)))))))))</f>
        <v>0</v>
      </c>
      <c r="AC8" s="25">
        <f t="shared" ref="AC8:AC75" si="7">AA8*AB8</f>
        <v>0</v>
      </c>
      <c r="AD8" s="58" t="e">
        <f>VLOOKUP(AB8,MapadeCalor!$B$2:$G$6,AA8+1,0)</f>
        <v>#N/A</v>
      </c>
      <c r="AE8" s="52"/>
      <c r="AF8" s="18"/>
      <c r="AH8" s="29" t="s">
        <v>93</v>
      </c>
      <c r="AI8" s="29" t="s">
        <v>106</v>
      </c>
      <c r="AJ8" s="29" t="s">
        <v>121</v>
      </c>
      <c r="AK8" s="31" t="s">
        <v>124</v>
      </c>
      <c r="AL8" s="31" t="s">
        <v>2</v>
      </c>
    </row>
    <row r="9" spans="1:38" ht="116.25" hidden="1" customHeight="1" x14ac:dyDescent="0.25">
      <c r="B9" s="32">
        <f>+B8+1</f>
        <v>2</v>
      </c>
      <c r="C9" s="33" t="s">
        <v>63</v>
      </c>
      <c r="D9" s="30" t="s">
        <v>115</v>
      </c>
      <c r="E9" s="30" t="s">
        <v>350</v>
      </c>
      <c r="F9" s="30" t="s">
        <v>351</v>
      </c>
      <c r="G9" s="30" t="s">
        <v>352</v>
      </c>
      <c r="H9" s="30" t="s">
        <v>16</v>
      </c>
      <c r="I9" s="30" t="s">
        <v>20</v>
      </c>
      <c r="J9" s="34">
        <f t="shared" ref="J9:J15" si="8">IF(H9="Raro",1,(IF(H9="Poco Probable",2,(IF(H9="Posible",3,(IF(H9="Probable",4,(IF(H9="Casi Seguro",5,0)))))))))</f>
        <v>3</v>
      </c>
      <c r="K9" s="34">
        <f t="shared" ref="K9:K15" si="9">IF(I9="Insignificante",1,(IF(I9="Menor",2,(IF(I9="Moderado",3,(IF(I9="Mayor",4,(IF(I9="Catastrófico",5,0)))))))))</f>
        <v>3</v>
      </c>
      <c r="L9" s="34">
        <f t="shared" ref="L9:L76" si="10">J9*K9</f>
        <v>9</v>
      </c>
      <c r="M9" s="18" t="str">
        <f>VLOOKUP(K9,MapadeCalor!$B$2:$G$6,J9+1,0)</f>
        <v>ALTO</v>
      </c>
      <c r="N9" s="50" t="s">
        <v>353</v>
      </c>
      <c r="O9" s="30" t="s">
        <v>121</v>
      </c>
      <c r="P9" s="30" t="s">
        <v>124</v>
      </c>
      <c r="Q9" s="30" t="s">
        <v>2</v>
      </c>
      <c r="R9" s="25">
        <f t="shared" si="0"/>
        <v>5</v>
      </c>
      <c r="S9" s="25">
        <f t="shared" si="1"/>
        <v>5</v>
      </c>
      <c r="T9" s="25">
        <f t="shared" si="2"/>
        <v>0</v>
      </c>
      <c r="U9" s="25">
        <f t="shared" si="3"/>
        <v>10</v>
      </c>
      <c r="V9" s="18" t="str">
        <f t="shared" si="4"/>
        <v>Control Débil</v>
      </c>
      <c r="W9" s="17" t="str">
        <f t="shared" si="5"/>
        <v>Cambie el valor de la probabilidad</v>
      </c>
      <c r="X9" s="26" t="s">
        <v>131</v>
      </c>
      <c r="Y9" s="18"/>
      <c r="Z9" s="18"/>
      <c r="AA9" s="25">
        <f t="shared" ref="AA9:AA76" si="11">IF(Y9="Raro",1,(IF(Y9="Poco Probable",2,(IF(Y9="Posible",3,(IF(Y9="Probable",4,(IF(Y9="Casi Seguro",5,0)))))))))</f>
        <v>0</v>
      </c>
      <c r="AB9" s="25">
        <f t="shared" ref="AB9:AB76" si="12">IF(Z9="Insignificante",1,(IF(Z9="Menor",2,(IF(Z9="Moderado",3,(IF(Z9="Mayor",4,(IF(Z9="Catastrófico",5,0)))))))))</f>
        <v>0</v>
      </c>
      <c r="AC9" s="25">
        <f t="shared" si="7"/>
        <v>0</v>
      </c>
      <c r="AD9" s="58" t="e">
        <f>VLOOKUP(AB9,MapadeCalor!$B$2:$G$6,AA9+1,0)</f>
        <v>#N/A</v>
      </c>
      <c r="AE9" s="52"/>
      <c r="AF9" s="18"/>
      <c r="AH9" s="29" t="s">
        <v>62</v>
      </c>
      <c r="AI9" s="29" t="s">
        <v>107</v>
      </c>
      <c r="AJ9" s="29" t="s">
        <v>123</v>
      </c>
    </row>
    <row r="10" spans="1:38" ht="99" hidden="1" customHeight="1" x14ac:dyDescent="0.25">
      <c r="B10" s="32">
        <f t="shared" ref="B10:B73" si="13">+B9+1</f>
        <v>3</v>
      </c>
      <c r="C10" s="33" t="s">
        <v>62</v>
      </c>
      <c r="D10" s="30" t="s">
        <v>53</v>
      </c>
      <c r="E10" s="30" t="s">
        <v>354</v>
      </c>
      <c r="F10" s="30" t="s">
        <v>355</v>
      </c>
      <c r="G10" s="30" t="s">
        <v>133</v>
      </c>
      <c r="H10" s="30" t="s">
        <v>16</v>
      </c>
      <c r="I10" s="30" t="s">
        <v>20</v>
      </c>
      <c r="J10" s="25">
        <f t="shared" si="8"/>
        <v>3</v>
      </c>
      <c r="K10" s="25">
        <f t="shared" si="9"/>
        <v>3</v>
      </c>
      <c r="L10" s="34">
        <f t="shared" si="10"/>
        <v>9</v>
      </c>
      <c r="M10" s="18" t="str">
        <f>VLOOKUP(K10,MapadeCalor!$B$2:$G$6,J10+1,0)</f>
        <v>ALTO</v>
      </c>
      <c r="N10" s="50" t="s">
        <v>277</v>
      </c>
      <c r="O10" s="30" t="s">
        <v>122</v>
      </c>
      <c r="P10" s="30" t="s">
        <v>124</v>
      </c>
      <c r="Q10" s="30" t="s">
        <v>2</v>
      </c>
      <c r="R10" s="25">
        <f t="shared" si="0"/>
        <v>15</v>
      </c>
      <c r="S10" s="25">
        <f t="shared" si="1"/>
        <v>5</v>
      </c>
      <c r="T10" s="25">
        <f t="shared" si="2"/>
        <v>0</v>
      </c>
      <c r="U10" s="25">
        <f t="shared" si="3"/>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1"/>
        <v>0</v>
      </c>
      <c r="AB10" s="25">
        <f t="shared" si="12"/>
        <v>0</v>
      </c>
      <c r="AC10" s="25">
        <f t="shared" si="7"/>
        <v>0</v>
      </c>
      <c r="AD10" s="58" t="e">
        <f>VLOOKUP(AB10,MapadeCalor!$B$2:$G$6,AA10+1,0)</f>
        <v>#N/A</v>
      </c>
      <c r="AE10" s="52"/>
      <c r="AF10" s="18"/>
      <c r="AH10" s="29" t="s">
        <v>63</v>
      </c>
      <c r="AI10" s="29" t="s">
        <v>108</v>
      </c>
    </row>
    <row r="11" spans="1:38" ht="102.75" hidden="1" customHeight="1" x14ac:dyDescent="0.25">
      <c r="B11" s="32">
        <f t="shared" si="13"/>
        <v>4</v>
      </c>
      <c r="C11" s="33" t="s">
        <v>62</v>
      </c>
      <c r="D11" s="30" t="s">
        <v>53</v>
      </c>
      <c r="E11" s="30" t="s">
        <v>132</v>
      </c>
      <c r="F11" s="30" t="s">
        <v>356</v>
      </c>
      <c r="G11" s="30" t="s">
        <v>134</v>
      </c>
      <c r="H11" s="30" t="s">
        <v>16</v>
      </c>
      <c r="I11" s="30" t="s">
        <v>20</v>
      </c>
      <c r="J11" s="25">
        <f t="shared" si="8"/>
        <v>3</v>
      </c>
      <c r="K11" s="25">
        <f t="shared" si="9"/>
        <v>3</v>
      </c>
      <c r="L11" s="34">
        <f t="shared" si="10"/>
        <v>9</v>
      </c>
      <c r="M11" s="18" t="str">
        <f>VLOOKUP(K11,MapadeCalor!$B$2:$G$6,J11+1,0)</f>
        <v>ALTO</v>
      </c>
      <c r="N11" s="43" t="s">
        <v>357</v>
      </c>
      <c r="O11" s="30" t="s">
        <v>122</v>
      </c>
      <c r="P11" s="30" t="s">
        <v>124</v>
      </c>
      <c r="Q11" s="30" t="s">
        <v>135</v>
      </c>
      <c r="R11" s="25">
        <f t="shared" si="0"/>
        <v>15</v>
      </c>
      <c r="S11" s="25">
        <f t="shared" si="1"/>
        <v>5</v>
      </c>
      <c r="T11" s="25">
        <f t="shared" si="2"/>
        <v>10</v>
      </c>
      <c r="U11" s="25">
        <f t="shared" si="3"/>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1"/>
        <v>0</v>
      </c>
      <c r="AB11" s="25">
        <f t="shared" si="12"/>
        <v>0</v>
      </c>
      <c r="AC11" s="25">
        <f t="shared" si="7"/>
        <v>0</v>
      </c>
      <c r="AD11" s="58" t="e">
        <f>VLOOKUP(AB11,MapadeCalor!$B$2:$G$6,AA11+1,0)</f>
        <v>#N/A</v>
      </c>
      <c r="AE11" s="52"/>
      <c r="AF11" s="18"/>
      <c r="AH11" s="29" t="s">
        <v>64</v>
      </c>
      <c r="AI11" s="29" t="s">
        <v>109</v>
      </c>
    </row>
    <row r="12" spans="1:38" s="13" customFormat="1" ht="170.25" hidden="1" customHeight="1" x14ac:dyDescent="0.25">
      <c r="B12" s="32">
        <f t="shared" si="13"/>
        <v>5</v>
      </c>
      <c r="C12" s="33" t="s">
        <v>62</v>
      </c>
      <c r="D12" s="30" t="s">
        <v>53</v>
      </c>
      <c r="E12" s="30" t="s">
        <v>138</v>
      </c>
      <c r="F12" s="30" t="s">
        <v>358</v>
      </c>
      <c r="G12" s="30" t="s">
        <v>359</v>
      </c>
      <c r="H12" s="18" t="s">
        <v>16</v>
      </c>
      <c r="I12" s="18" t="s">
        <v>13</v>
      </c>
      <c r="J12" s="25">
        <f t="shared" si="8"/>
        <v>3</v>
      </c>
      <c r="K12" s="25">
        <f t="shared" si="9"/>
        <v>4</v>
      </c>
      <c r="L12" s="34">
        <f t="shared" si="10"/>
        <v>12</v>
      </c>
      <c r="M12" s="18" t="str">
        <f>VLOOKUP(K12,MapadeCalor!$B$2:$G$6,J12+1,0)</f>
        <v>ALTO</v>
      </c>
      <c r="N12" s="50" t="s">
        <v>360</v>
      </c>
      <c r="O12" s="30" t="s">
        <v>122</v>
      </c>
      <c r="P12" s="30" t="s">
        <v>124</v>
      </c>
      <c r="Q12" s="30" t="s">
        <v>135</v>
      </c>
      <c r="R12" s="25">
        <f t="shared" si="0"/>
        <v>15</v>
      </c>
      <c r="S12" s="25">
        <f t="shared" si="1"/>
        <v>5</v>
      </c>
      <c r="T12" s="25">
        <f t="shared" si="2"/>
        <v>10</v>
      </c>
      <c r="U12" s="25">
        <f t="shared" si="3"/>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281</v>
      </c>
      <c r="Y12" s="18"/>
      <c r="Z12" s="18"/>
      <c r="AA12" s="25">
        <f t="shared" si="11"/>
        <v>0</v>
      </c>
      <c r="AB12" s="25">
        <f t="shared" si="12"/>
        <v>0</v>
      </c>
      <c r="AC12" s="25">
        <f t="shared" si="7"/>
        <v>0</v>
      </c>
      <c r="AD12" s="58" t="e">
        <f>VLOOKUP(AB12,MapadeCalor!$B$2:$G$6,AA12+1,0)</f>
        <v>#N/A</v>
      </c>
      <c r="AE12" s="52"/>
      <c r="AF12" s="18"/>
      <c r="AH12" s="29" t="s">
        <v>95</v>
      </c>
      <c r="AI12" s="29" t="s">
        <v>110</v>
      </c>
    </row>
    <row r="13" spans="1:38" s="13" customFormat="1" ht="165.75" hidden="1" x14ac:dyDescent="0.25">
      <c r="B13" s="32">
        <f t="shared" si="13"/>
        <v>6</v>
      </c>
      <c r="C13" s="33" t="s">
        <v>94</v>
      </c>
      <c r="D13" s="30" t="s">
        <v>53</v>
      </c>
      <c r="E13" s="30" t="s">
        <v>139</v>
      </c>
      <c r="F13" s="30" t="s">
        <v>140</v>
      </c>
      <c r="G13" s="30" t="s">
        <v>278</v>
      </c>
      <c r="H13" s="18" t="s">
        <v>141</v>
      </c>
      <c r="I13" s="18" t="s">
        <v>13</v>
      </c>
      <c r="J13" s="25">
        <f t="shared" si="8"/>
        <v>2</v>
      </c>
      <c r="K13" s="25">
        <f t="shared" si="9"/>
        <v>4</v>
      </c>
      <c r="L13" s="34">
        <f t="shared" si="10"/>
        <v>8</v>
      </c>
      <c r="M13" s="18" t="str">
        <f>VLOOKUP(K13,MapadeCalor!$B$2:$G$6,J13+1,0)</f>
        <v>ALTO</v>
      </c>
      <c r="N13" s="38" t="s">
        <v>279</v>
      </c>
      <c r="O13" s="30" t="s">
        <v>122</v>
      </c>
      <c r="P13" s="30" t="s">
        <v>124</v>
      </c>
      <c r="Q13" s="30" t="s">
        <v>135</v>
      </c>
      <c r="R13" s="25">
        <f t="shared" si="0"/>
        <v>15</v>
      </c>
      <c r="S13" s="25">
        <f t="shared" si="1"/>
        <v>5</v>
      </c>
      <c r="T13" s="25">
        <f t="shared" si="2"/>
        <v>10</v>
      </c>
      <c r="U13" s="25">
        <f t="shared" si="3"/>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280</v>
      </c>
      <c r="Y13" s="18"/>
      <c r="Z13" s="18"/>
      <c r="AA13" s="25">
        <f t="shared" si="11"/>
        <v>0</v>
      </c>
      <c r="AB13" s="25">
        <f t="shared" si="12"/>
        <v>0</v>
      </c>
      <c r="AC13" s="25">
        <f t="shared" si="7"/>
        <v>0</v>
      </c>
      <c r="AD13" s="58" t="e">
        <f>VLOOKUP(AB13,MapadeCalor!$B$2:$G$6,AA13+1,0)</f>
        <v>#N/A</v>
      </c>
      <c r="AE13" s="52"/>
      <c r="AF13" s="18"/>
      <c r="AH13" s="29" t="s">
        <v>94</v>
      </c>
      <c r="AI13" s="29" t="s">
        <v>111</v>
      </c>
    </row>
    <row r="14" spans="1:38" s="13" customFormat="1" ht="105" hidden="1" customHeight="1" x14ac:dyDescent="0.25">
      <c r="B14" s="32">
        <f t="shared" si="13"/>
        <v>7</v>
      </c>
      <c r="C14" s="33" t="s">
        <v>94</v>
      </c>
      <c r="D14" s="30" t="s">
        <v>117</v>
      </c>
      <c r="E14" s="30" t="s">
        <v>142</v>
      </c>
      <c r="F14" s="35" t="s">
        <v>146</v>
      </c>
      <c r="G14" s="30" t="s">
        <v>143</v>
      </c>
      <c r="H14" s="18" t="s">
        <v>141</v>
      </c>
      <c r="I14" s="18" t="s">
        <v>20</v>
      </c>
      <c r="J14" s="25">
        <f t="shared" si="8"/>
        <v>2</v>
      </c>
      <c r="K14" s="25">
        <f t="shared" si="9"/>
        <v>3</v>
      </c>
      <c r="L14" s="34">
        <f t="shared" si="10"/>
        <v>6</v>
      </c>
      <c r="M14" s="18" t="str">
        <f>VLOOKUP(K14,MapadeCalor!$B$2:$G$6,J14+1,0)</f>
        <v>MEDIO</v>
      </c>
      <c r="N14" s="50" t="s">
        <v>282</v>
      </c>
      <c r="O14" s="30" t="s">
        <v>122</v>
      </c>
      <c r="P14" s="30" t="s">
        <v>124</v>
      </c>
      <c r="Q14" s="30" t="s">
        <v>2</v>
      </c>
      <c r="R14" s="25">
        <f t="shared" si="0"/>
        <v>15</v>
      </c>
      <c r="S14" s="25">
        <f t="shared" si="1"/>
        <v>5</v>
      </c>
      <c r="T14" s="25">
        <f t="shared" si="2"/>
        <v>0</v>
      </c>
      <c r="U14" s="25">
        <f t="shared" si="3"/>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1"/>
        <v>0</v>
      </c>
      <c r="AB14" s="25">
        <f t="shared" si="12"/>
        <v>0</v>
      </c>
      <c r="AC14" s="25">
        <f t="shared" si="7"/>
        <v>0</v>
      </c>
      <c r="AD14" s="58" t="e">
        <f>VLOOKUP(AB14,MapadeCalor!$B$2:$G$6,AA14+1,0)</f>
        <v>#N/A</v>
      </c>
      <c r="AE14" s="52"/>
      <c r="AF14" s="18"/>
      <c r="AH14" s="29" t="s">
        <v>126</v>
      </c>
      <c r="AI14" s="29" t="s">
        <v>112</v>
      </c>
    </row>
    <row r="15" spans="1:38" ht="126.75" hidden="1" customHeight="1" x14ac:dyDescent="0.25">
      <c r="B15" s="32">
        <f t="shared" si="13"/>
        <v>8</v>
      </c>
      <c r="C15" s="33" t="s">
        <v>126</v>
      </c>
      <c r="D15" s="30" t="s">
        <v>117</v>
      </c>
      <c r="E15" s="30" t="s">
        <v>144</v>
      </c>
      <c r="F15" s="35" t="s">
        <v>145</v>
      </c>
      <c r="G15" s="36" t="s">
        <v>147</v>
      </c>
      <c r="H15" s="18" t="s">
        <v>141</v>
      </c>
      <c r="I15" s="18" t="s">
        <v>20</v>
      </c>
      <c r="J15" s="25">
        <f t="shared" si="8"/>
        <v>2</v>
      </c>
      <c r="K15" s="25">
        <f t="shared" si="9"/>
        <v>3</v>
      </c>
      <c r="L15" s="34">
        <f t="shared" si="10"/>
        <v>6</v>
      </c>
      <c r="M15" s="18" t="str">
        <f>VLOOKUP(K15,MapadeCalor!$B$2:$G$6,J15+1,0)</f>
        <v>MEDIO</v>
      </c>
      <c r="N15" s="38" t="s">
        <v>283</v>
      </c>
      <c r="O15" s="30" t="s">
        <v>122</v>
      </c>
      <c r="P15" s="30" t="s">
        <v>124</v>
      </c>
      <c r="Q15" s="30" t="s">
        <v>2</v>
      </c>
      <c r="R15" s="25">
        <f t="shared" si="0"/>
        <v>15</v>
      </c>
      <c r="S15" s="25">
        <f t="shared" si="1"/>
        <v>5</v>
      </c>
      <c r="T15" s="25">
        <f t="shared" si="2"/>
        <v>0</v>
      </c>
      <c r="U15" s="25">
        <f t="shared" si="3"/>
        <v>20</v>
      </c>
      <c r="V15" s="18" t="str">
        <f t="shared" si="4"/>
        <v>Control Adecuado</v>
      </c>
      <c r="W15" s="18" t="str">
        <f t="shared" si="5"/>
        <v>Cambie el valor de la probabilidad</v>
      </c>
      <c r="X15" s="43" t="s">
        <v>148</v>
      </c>
      <c r="Y15" s="18"/>
      <c r="Z15" s="18"/>
      <c r="AA15" s="25">
        <f t="shared" si="11"/>
        <v>0</v>
      </c>
      <c r="AB15" s="25">
        <f t="shared" si="12"/>
        <v>0</v>
      </c>
      <c r="AC15" s="25">
        <f t="shared" si="7"/>
        <v>0</v>
      </c>
      <c r="AD15" s="58" t="e">
        <f>VLOOKUP(AB15,MapadeCalor!$B$2:$G$6,AA15+1,0)</f>
        <v>#N/A</v>
      </c>
      <c r="AE15" s="52"/>
      <c r="AF15" s="18"/>
      <c r="AI15" s="29" t="s">
        <v>113</v>
      </c>
    </row>
    <row r="16" spans="1:38" ht="255" hidden="1" x14ac:dyDescent="0.25">
      <c r="A16" s="16"/>
      <c r="B16" s="32">
        <f t="shared" si="13"/>
        <v>9</v>
      </c>
      <c r="C16" s="33" t="s">
        <v>62</v>
      </c>
      <c r="D16" s="30" t="s">
        <v>117</v>
      </c>
      <c r="E16" s="30" t="s">
        <v>361</v>
      </c>
      <c r="F16" s="36" t="s">
        <v>152</v>
      </c>
      <c r="G16" s="36" t="s">
        <v>153</v>
      </c>
      <c r="H16" s="18" t="s">
        <v>17</v>
      </c>
      <c r="I16" s="18" t="s">
        <v>13</v>
      </c>
      <c r="J16" s="25">
        <f t="shared" ref="J16:J41" si="14">IF(H16="Raro",1,(IF(H16="Poco Probable",2,(IF(H16="Posible",3,(IF(H16="Probable",4,(IF(H16="Casi Seguro",5,0)))))))))</f>
        <v>4</v>
      </c>
      <c r="K16" s="25">
        <f t="shared" ref="K16:K41" si="15">IF(I16="Insignificante",1,(IF(I16="Menor",2,(IF(I16="Moderado",3,(IF(I16="Mayor",4,(IF(I16="Catastrófico",5,0)))))))))</f>
        <v>4</v>
      </c>
      <c r="L16" s="34">
        <f t="shared" si="10"/>
        <v>16</v>
      </c>
      <c r="M16" s="18" t="str">
        <f>VLOOKUP(K16,MapadeCalor!$B$2:$G$6,J16+1,0)</f>
        <v>MUY ALTO</v>
      </c>
      <c r="N16" s="50" t="s">
        <v>284</v>
      </c>
      <c r="O16" s="30" t="s">
        <v>122</v>
      </c>
      <c r="P16" s="30" t="s">
        <v>124</v>
      </c>
      <c r="Q16" s="30" t="s">
        <v>2</v>
      </c>
      <c r="R16" s="25">
        <f t="shared" ref="R16:R41" si="16">IF(O16="Correctivo",5,(IF(O16="Preventivo",15,(IF(O16="Detectivo",20,0)))))</f>
        <v>15</v>
      </c>
      <c r="S16" s="25">
        <f t="shared" ref="S16:S41" si="17">IF(P16="Manual",5,(IF(P16="Automático",10,0)))</f>
        <v>5</v>
      </c>
      <c r="T16" s="25">
        <f t="shared" ref="T16:T41" si="18">IF(Q16="Probabilidad",0,(IF(Q16="Impacto",0,(IF(Q16="Ambos",10,0)))))</f>
        <v>0</v>
      </c>
      <c r="U16" s="25">
        <f t="shared" ref="U16:U41" si="19">SUM(R16+S16+T16)</f>
        <v>20</v>
      </c>
      <c r="V16" s="18" t="str">
        <f t="shared" si="4"/>
        <v>Control Adecuado</v>
      </c>
      <c r="W16" s="18" t="str">
        <f t="shared" si="5"/>
        <v>Cambie el valor de la probabilidad</v>
      </c>
      <c r="X16" s="27" t="s">
        <v>362</v>
      </c>
      <c r="Y16" s="18"/>
      <c r="Z16" s="18"/>
      <c r="AA16" s="25">
        <f t="shared" si="11"/>
        <v>0</v>
      </c>
      <c r="AB16" s="25">
        <f t="shared" si="12"/>
        <v>0</v>
      </c>
      <c r="AC16" s="25">
        <f t="shared" si="7"/>
        <v>0</v>
      </c>
      <c r="AD16" s="58" t="e">
        <f>VLOOKUP(AB16,MapadeCalor!$B$2:$G$6,AA16+1,0)</f>
        <v>#N/A</v>
      </c>
      <c r="AE16" s="52"/>
      <c r="AF16" s="18"/>
      <c r="AI16" s="29" t="s">
        <v>114</v>
      </c>
    </row>
    <row r="17" spans="1:35" ht="252.75" hidden="1" customHeight="1" x14ac:dyDescent="0.25">
      <c r="B17" s="32">
        <f t="shared" si="13"/>
        <v>10</v>
      </c>
      <c r="C17" s="33" t="s">
        <v>62</v>
      </c>
      <c r="D17" s="30" t="s">
        <v>117</v>
      </c>
      <c r="E17" s="30" t="s">
        <v>150</v>
      </c>
      <c r="F17" s="30" t="s">
        <v>154</v>
      </c>
      <c r="G17" s="36" t="s">
        <v>155</v>
      </c>
      <c r="H17" s="18" t="s">
        <v>15</v>
      </c>
      <c r="I17" s="18" t="s">
        <v>20</v>
      </c>
      <c r="J17" s="25">
        <f t="shared" si="14"/>
        <v>1</v>
      </c>
      <c r="K17" s="25">
        <f t="shared" si="15"/>
        <v>3</v>
      </c>
      <c r="L17" s="34">
        <f t="shared" si="10"/>
        <v>3</v>
      </c>
      <c r="M17" s="18" t="str">
        <f>VLOOKUP(K17,MapadeCalor!$B$2:$G$6,J17+1,0)</f>
        <v>BAJO</v>
      </c>
      <c r="N17" s="50" t="s">
        <v>285</v>
      </c>
      <c r="O17" s="30" t="s">
        <v>123</v>
      </c>
      <c r="P17" s="30" t="s">
        <v>124</v>
      </c>
      <c r="Q17" s="30" t="s">
        <v>2</v>
      </c>
      <c r="R17" s="25">
        <f t="shared" si="16"/>
        <v>20</v>
      </c>
      <c r="S17" s="25">
        <f t="shared" si="17"/>
        <v>5</v>
      </c>
      <c r="T17" s="25">
        <f t="shared" si="18"/>
        <v>0</v>
      </c>
      <c r="U17" s="25">
        <f t="shared" si="19"/>
        <v>25</v>
      </c>
      <c r="V17" s="18" t="str">
        <f t="shared" si="4"/>
        <v>Control Adecuado</v>
      </c>
      <c r="W17" s="18" t="str">
        <f t="shared" si="5"/>
        <v>Cambie el valor de la probabilidad</v>
      </c>
      <c r="X17" s="43" t="s">
        <v>286</v>
      </c>
      <c r="Y17" s="18"/>
      <c r="Z17" s="18"/>
      <c r="AA17" s="25">
        <f t="shared" si="11"/>
        <v>0</v>
      </c>
      <c r="AB17" s="25">
        <f t="shared" si="12"/>
        <v>0</v>
      </c>
      <c r="AC17" s="25">
        <f t="shared" si="7"/>
        <v>0</v>
      </c>
      <c r="AD17" s="58" t="e">
        <f>VLOOKUP(AB17,MapadeCalor!$B$2:$G$6,AA17+1,0)</f>
        <v>#N/A</v>
      </c>
      <c r="AE17" s="52"/>
      <c r="AF17" s="18"/>
      <c r="AI17" s="29" t="s">
        <v>115</v>
      </c>
    </row>
    <row r="18" spans="1:35" ht="318.75" hidden="1" x14ac:dyDescent="0.25">
      <c r="A18" s="16"/>
      <c r="B18" s="32">
        <f t="shared" si="13"/>
        <v>11</v>
      </c>
      <c r="C18" s="33" t="s">
        <v>62</v>
      </c>
      <c r="D18" s="30" t="s">
        <v>117</v>
      </c>
      <c r="E18" s="30" t="s">
        <v>151</v>
      </c>
      <c r="F18" s="30" t="s">
        <v>156</v>
      </c>
      <c r="G18" s="30" t="s">
        <v>157</v>
      </c>
      <c r="H18" s="18" t="s">
        <v>17</v>
      </c>
      <c r="I18" s="18" t="s">
        <v>13</v>
      </c>
      <c r="J18" s="25">
        <f t="shared" si="14"/>
        <v>4</v>
      </c>
      <c r="K18" s="25">
        <f t="shared" si="15"/>
        <v>4</v>
      </c>
      <c r="L18" s="34">
        <f t="shared" si="10"/>
        <v>16</v>
      </c>
      <c r="M18" s="18" t="str">
        <f>VLOOKUP(K18,MapadeCalor!$B$2:$G$6,J18+1,0)</f>
        <v>MUY ALTO</v>
      </c>
      <c r="N18" s="50" t="s">
        <v>287</v>
      </c>
      <c r="O18" s="30" t="s">
        <v>122</v>
      </c>
      <c r="P18" s="30" t="s">
        <v>124</v>
      </c>
      <c r="Q18" s="30" t="s">
        <v>2</v>
      </c>
      <c r="R18" s="25">
        <f t="shared" si="16"/>
        <v>15</v>
      </c>
      <c r="S18" s="25">
        <f t="shared" si="17"/>
        <v>5</v>
      </c>
      <c r="T18" s="25">
        <f t="shared" si="18"/>
        <v>0</v>
      </c>
      <c r="U18" s="25">
        <f t="shared" si="19"/>
        <v>20</v>
      </c>
      <c r="V18" s="18" t="str">
        <f t="shared" si="4"/>
        <v>Control Adecuado</v>
      </c>
      <c r="W18" s="18" t="str">
        <f t="shared" si="5"/>
        <v>Cambie el valor de la probabilidad</v>
      </c>
      <c r="X18" s="27" t="s">
        <v>177</v>
      </c>
      <c r="Y18" s="18"/>
      <c r="Z18" s="18"/>
      <c r="AA18" s="25">
        <f t="shared" si="11"/>
        <v>0</v>
      </c>
      <c r="AB18" s="25">
        <f t="shared" si="12"/>
        <v>0</v>
      </c>
      <c r="AC18" s="25">
        <f t="shared" si="7"/>
        <v>0</v>
      </c>
      <c r="AD18" s="58" t="e">
        <f>VLOOKUP(AB18,MapadeCalor!$B$2:$G$6,AA18+1,0)</f>
        <v>#N/A</v>
      </c>
      <c r="AE18" s="51"/>
      <c r="AF18" s="18"/>
      <c r="AI18" s="29" t="s">
        <v>116</v>
      </c>
    </row>
    <row r="19" spans="1:35" ht="96" hidden="1" customHeight="1" x14ac:dyDescent="0.25">
      <c r="B19" s="32">
        <f t="shared" si="13"/>
        <v>12</v>
      </c>
      <c r="C19" s="22" t="s">
        <v>63</v>
      </c>
      <c r="D19" s="18" t="s">
        <v>118</v>
      </c>
      <c r="E19" s="140" t="s">
        <v>159</v>
      </c>
      <c r="F19" s="27" t="s">
        <v>158</v>
      </c>
      <c r="G19" s="27" t="s">
        <v>160</v>
      </c>
      <c r="H19" s="18" t="s">
        <v>18</v>
      </c>
      <c r="I19" s="18" t="s">
        <v>20</v>
      </c>
      <c r="J19" s="25">
        <f t="shared" si="14"/>
        <v>5</v>
      </c>
      <c r="K19" s="25">
        <f t="shared" si="15"/>
        <v>3</v>
      </c>
      <c r="L19" s="34">
        <f t="shared" si="10"/>
        <v>15</v>
      </c>
      <c r="M19" s="18" t="str">
        <f>VLOOKUP(K19,MapadeCalor!$B$2:$G$6,J19+1,0)</f>
        <v>MUY ALTO</v>
      </c>
      <c r="N19" s="50" t="s">
        <v>166</v>
      </c>
      <c r="O19" s="30" t="s">
        <v>122</v>
      </c>
      <c r="P19" s="30" t="s">
        <v>124</v>
      </c>
      <c r="Q19" s="30" t="s">
        <v>2</v>
      </c>
      <c r="R19" s="25">
        <f t="shared" si="16"/>
        <v>15</v>
      </c>
      <c r="S19" s="25">
        <f t="shared" si="17"/>
        <v>5</v>
      </c>
      <c r="T19" s="25">
        <f t="shared" si="18"/>
        <v>0</v>
      </c>
      <c r="U19" s="25">
        <f t="shared" si="19"/>
        <v>20</v>
      </c>
      <c r="V19" s="18" t="str">
        <f t="shared" si="4"/>
        <v>Control Adecuado</v>
      </c>
      <c r="W19" s="18" t="str">
        <f t="shared" si="5"/>
        <v>Cambie el valor de la probabilidad</v>
      </c>
      <c r="X19" s="50" t="s">
        <v>363</v>
      </c>
      <c r="Y19" s="18"/>
      <c r="Z19" s="18"/>
      <c r="AA19" s="25">
        <f t="shared" si="11"/>
        <v>0</v>
      </c>
      <c r="AB19" s="25">
        <f t="shared" si="12"/>
        <v>0</v>
      </c>
      <c r="AC19" s="25">
        <f t="shared" si="7"/>
        <v>0</v>
      </c>
      <c r="AD19" s="58" t="e">
        <f>VLOOKUP(AB19,MapadeCalor!$B$2:$G$6,AA19+1,0)</f>
        <v>#N/A</v>
      </c>
      <c r="AE19" s="61"/>
      <c r="AF19" s="60"/>
      <c r="AI19" s="29" t="s">
        <v>117</v>
      </c>
    </row>
    <row r="20" spans="1:35" ht="92.25" hidden="1" customHeight="1" x14ac:dyDescent="0.25">
      <c r="B20" s="32">
        <f t="shared" si="13"/>
        <v>13</v>
      </c>
      <c r="C20" s="22" t="s">
        <v>94</v>
      </c>
      <c r="D20" s="18" t="s">
        <v>118</v>
      </c>
      <c r="E20" s="141"/>
      <c r="F20" s="27" t="s">
        <v>161</v>
      </c>
      <c r="G20" s="27" t="s">
        <v>162</v>
      </c>
      <c r="H20" s="18" t="s">
        <v>15</v>
      </c>
      <c r="I20" s="18" t="s">
        <v>20</v>
      </c>
      <c r="J20" s="25">
        <f t="shared" si="14"/>
        <v>1</v>
      </c>
      <c r="K20" s="25">
        <f t="shared" si="15"/>
        <v>3</v>
      </c>
      <c r="L20" s="34">
        <f t="shared" si="10"/>
        <v>3</v>
      </c>
      <c r="M20" s="18" t="str">
        <f>VLOOKUP(K20,MapadeCalor!$B$2:$G$6,J20+1,0)</f>
        <v>BAJO</v>
      </c>
      <c r="N20" s="50" t="s">
        <v>163</v>
      </c>
      <c r="O20" s="30" t="s">
        <v>122</v>
      </c>
      <c r="P20" s="30" t="s">
        <v>124</v>
      </c>
      <c r="Q20" s="30" t="s">
        <v>3</v>
      </c>
      <c r="R20" s="25">
        <f t="shared" si="16"/>
        <v>15</v>
      </c>
      <c r="S20" s="25">
        <f t="shared" si="17"/>
        <v>5</v>
      </c>
      <c r="T20" s="25">
        <f t="shared" si="18"/>
        <v>0</v>
      </c>
      <c r="U20" s="25">
        <f t="shared" si="19"/>
        <v>20</v>
      </c>
      <c r="V20" s="18" t="str">
        <f t="shared" si="4"/>
        <v>Control Adecuado</v>
      </c>
      <c r="W20" s="18" t="str">
        <f t="shared" si="5"/>
        <v>Cambie el valor del impacto</v>
      </c>
      <c r="X20" s="27" t="s">
        <v>364</v>
      </c>
      <c r="Y20" s="18"/>
      <c r="Z20" s="18"/>
      <c r="AA20" s="25">
        <f t="shared" si="11"/>
        <v>0</v>
      </c>
      <c r="AB20" s="25">
        <f t="shared" si="12"/>
        <v>0</v>
      </c>
      <c r="AC20" s="25">
        <f t="shared" si="7"/>
        <v>0</v>
      </c>
      <c r="AD20" s="58" t="e">
        <f>VLOOKUP(AB20,MapadeCalor!$B$2:$G$6,AA20+1,0)</f>
        <v>#N/A</v>
      </c>
      <c r="AE20" s="61"/>
      <c r="AF20" s="60"/>
      <c r="AI20" s="29" t="s">
        <v>118</v>
      </c>
    </row>
    <row r="21" spans="1:35" ht="112.5" hidden="1" customHeight="1" x14ac:dyDescent="0.25">
      <c r="A21" s="16"/>
      <c r="B21" s="32">
        <f t="shared" si="13"/>
        <v>14</v>
      </c>
      <c r="C21" s="22" t="s">
        <v>63</v>
      </c>
      <c r="D21" s="18" t="s">
        <v>118</v>
      </c>
      <c r="E21" s="27" t="s">
        <v>444</v>
      </c>
      <c r="F21" s="37" t="s">
        <v>365</v>
      </c>
      <c r="G21" s="37" t="s">
        <v>366</v>
      </c>
      <c r="H21" s="18" t="s">
        <v>17</v>
      </c>
      <c r="I21" s="18" t="s">
        <v>20</v>
      </c>
      <c r="J21" s="25">
        <f t="shared" si="14"/>
        <v>4</v>
      </c>
      <c r="K21" s="25">
        <f t="shared" si="15"/>
        <v>3</v>
      </c>
      <c r="L21" s="34">
        <f t="shared" si="10"/>
        <v>12</v>
      </c>
      <c r="M21" s="18" t="str">
        <f>VLOOKUP(K21,MapadeCalor!$B$2:$G$6,J21+1,0)</f>
        <v>MUY ALTO</v>
      </c>
      <c r="N21" s="50" t="s">
        <v>367</v>
      </c>
      <c r="O21" s="30" t="s">
        <v>122</v>
      </c>
      <c r="P21" s="30" t="s">
        <v>124</v>
      </c>
      <c r="Q21" s="30" t="s">
        <v>135</v>
      </c>
      <c r="R21" s="25">
        <f t="shared" si="16"/>
        <v>15</v>
      </c>
      <c r="S21" s="25">
        <f t="shared" si="17"/>
        <v>5</v>
      </c>
      <c r="T21" s="25">
        <f t="shared" si="18"/>
        <v>10</v>
      </c>
      <c r="U21" s="25">
        <f t="shared" si="19"/>
        <v>30</v>
      </c>
      <c r="V21" s="18" t="str">
        <f t="shared" si="4"/>
        <v>Control Fuerte</v>
      </c>
      <c r="W21" s="18" t="str">
        <f t="shared" si="5"/>
        <v>Cambie probabilidad e impacto</v>
      </c>
      <c r="X21" s="27" t="s">
        <v>164</v>
      </c>
      <c r="Y21" s="18"/>
      <c r="Z21" s="18"/>
      <c r="AA21" s="25">
        <f t="shared" si="11"/>
        <v>0</v>
      </c>
      <c r="AB21" s="25">
        <f t="shared" si="12"/>
        <v>0</v>
      </c>
      <c r="AC21" s="25">
        <f t="shared" si="7"/>
        <v>0</v>
      </c>
      <c r="AD21" s="58" t="e">
        <f>VLOOKUP(AB21,MapadeCalor!$B$2:$G$6,AA21+1,0)</f>
        <v>#N/A</v>
      </c>
      <c r="AE21" s="61"/>
      <c r="AF21" s="60"/>
      <c r="AI21" s="29" t="s">
        <v>53</v>
      </c>
    </row>
    <row r="22" spans="1:35" ht="72" hidden="1" customHeight="1" x14ac:dyDescent="0.25">
      <c r="B22" s="32">
        <f t="shared" si="13"/>
        <v>15</v>
      </c>
      <c r="C22" s="22" t="s">
        <v>64</v>
      </c>
      <c r="D22" s="18" t="s">
        <v>118</v>
      </c>
      <c r="E22" s="38" t="s">
        <v>165</v>
      </c>
      <c r="F22" s="37" t="s">
        <v>368</v>
      </c>
      <c r="G22" s="37" t="s">
        <v>369</v>
      </c>
      <c r="H22" s="18" t="s">
        <v>16</v>
      </c>
      <c r="I22" s="18" t="s">
        <v>13</v>
      </c>
      <c r="J22" s="25">
        <f t="shared" si="14"/>
        <v>3</v>
      </c>
      <c r="K22" s="25">
        <f t="shared" si="15"/>
        <v>4</v>
      </c>
      <c r="L22" s="34">
        <f t="shared" si="10"/>
        <v>12</v>
      </c>
      <c r="M22" s="18" t="str">
        <f>VLOOKUP(K22,MapadeCalor!$B$2:$G$6,J22+1,0)</f>
        <v>ALTO</v>
      </c>
      <c r="N22" s="50" t="s">
        <v>370</v>
      </c>
      <c r="O22" s="30" t="s">
        <v>122</v>
      </c>
      <c r="P22" s="30" t="s">
        <v>124</v>
      </c>
      <c r="Q22" s="30" t="s">
        <v>2</v>
      </c>
      <c r="R22" s="25">
        <f t="shared" si="16"/>
        <v>15</v>
      </c>
      <c r="S22" s="25">
        <f t="shared" si="17"/>
        <v>5</v>
      </c>
      <c r="T22" s="25">
        <f t="shared" si="18"/>
        <v>0</v>
      </c>
      <c r="U22" s="25">
        <f t="shared" si="19"/>
        <v>20</v>
      </c>
      <c r="V22" s="18" t="str">
        <f t="shared" si="4"/>
        <v>Control Adecuado</v>
      </c>
      <c r="W22" s="18" t="str">
        <f t="shared" si="5"/>
        <v>Cambie el valor de la probabilidad</v>
      </c>
      <c r="X22" s="27" t="s">
        <v>167</v>
      </c>
      <c r="Y22" s="18"/>
      <c r="Z22" s="18"/>
      <c r="AA22" s="25">
        <f t="shared" si="11"/>
        <v>0</v>
      </c>
      <c r="AB22" s="25">
        <f t="shared" si="12"/>
        <v>0</v>
      </c>
      <c r="AC22" s="25">
        <f t="shared" si="7"/>
        <v>0</v>
      </c>
      <c r="AD22" s="58" t="e">
        <f>VLOOKUP(AB22,MapadeCalor!$B$2:$G$6,AA22+1,0)</f>
        <v>#N/A</v>
      </c>
      <c r="AE22" s="61"/>
      <c r="AF22" s="60"/>
      <c r="AI22" s="29" t="s">
        <v>119</v>
      </c>
    </row>
    <row r="23" spans="1:35" ht="96" hidden="1" customHeight="1" x14ac:dyDescent="0.25">
      <c r="B23" s="32">
        <f t="shared" si="13"/>
        <v>16</v>
      </c>
      <c r="C23" s="22" t="s">
        <v>126</v>
      </c>
      <c r="D23" s="18" t="s">
        <v>118</v>
      </c>
      <c r="E23" s="27" t="s">
        <v>371</v>
      </c>
      <c r="F23" s="37" t="s">
        <v>372</v>
      </c>
      <c r="G23" s="37" t="s">
        <v>160</v>
      </c>
      <c r="H23" s="18" t="s">
        <v>141</v>
      </c>
      <c r="I23" s="18" t="s">
        <v>13</v>
      </c>
      <c r="J23" s="25">
        <f t="shared" si="14"/>
        <v>2</v>
      </c>
      <c r="K23" s="25">
        <f t="shared" si="15"/>
        <v>4</v>
      </c>
      <c r="L23" s="34">
        <f t="shared" si="10"/>
        <v>8</v>
      </c>
      <c r="M23" s="18" t="str">
        <f>VLOOKUP(K23,MapadeCalor!$B$2:$G$6,J23+1,0)</f>
        <v>ALTO</v>
      </c>
      <c r="N23" s="50" t="s">
        <v>168</v>
      </c>
      <c r="O23" s="30" t="s">
        <v>122</v>
      </c>
      <c r="P23" s="30" t="s">
        <v>349</v>
      </c>
      <c r="Q23" s="30" t="s">
        <v>3</v>
      </c>
      <c r="R23" s="25">
        <f t="shared" si="16"/>
        <v>15</v>
      </c>
      <c r="S23" s="25">
        <f t="shared" si="17"/>
        <v>10</v>
      </c>
      <c r="T23" s="25">
        <f t="shared" si="18"/>
        <v>0</v>
      </c>
      <c r="U23" s="25">
        <f t="shared" si="19"/>
        <v>25</v>
      </c>
      <c r="V23" s="18" t="str">
        <f t="shared" si="4"/>
        <v>Control Adecuado</v>
      </c>
      <c r="W23" s="18" t="str">
        <f t="shared" si="5"/>
        <v>Cambie el valor del impacto</v>
      </c>
      <c r="X23" s="27" t="s">
        <v>373</v>
      </c>
      <c r="Y23" s="18"/>
      <c r="Z23" s="18"/>
      <c r="AA23" s="25">
        <f t="shared" si="11"/>
        <v>0</v>
      </c>
      <c r="AB23" s="25">
        <f t="shared" si="12"/>
        <v>0</v>
      </c>
      <c r="AC23" s="25">
        <f t="shared" si="7"/>
        <v>0</v>
      </c>
      <c r="AD23" s="58" t="e">
        <f>VLOOKUP(AB23,MapadeCalor!$B$2:$G$6,AA23+1,0)</f>
        <v>#N/A</v>
      </c>
      <c r="AE23" s="61"/>
      <c r="AF23" s="60"/>
      <c r="AI23" s="29" t="s">
        <v>120</v>
      </c>
    </row>
    <row r="24" spans="1:35" s="14" customFormat="1" ht="183" hidden="1" customHeight="1" x14ac:dyDescent="0.25">
      <c r="B24" s="32">
        <f t="shared" si="13"/>
        <v>17</v>
      </c>
      <c r="C24" s="105" t="s">
        <v>63</v>
      </c>
      <c r="D24" s="103" t="s">
        <v>118</v>
      </c>
      <c r="E24" s="47" t="s">
        <v>517</v>
      </c>
      <c r="F24" s="106" t="s">
        <v>518</v>
      </c>
      <c r="G24" s="106" t="s">
        <v>519</v>
      </c>
      <c r="H24" s="103" t="s">
        <v>16</v>
      </c>
      <c r="I24" s="103" t="s">
        <v>12</v>
      </c>
      <c r="J24" s="25">
        <f t="shared" ref="J24:J26" si="20">IF(H24="Raro",1,(IF(H24="Poco Probable",2,(IF(H24="Posible",3,(IF(H24="Probable",4,(IF(H24="Casi Seguro",5,0)))))))))</f>
        <v>3</v>
      </c>
      <c r="K24" s="25">
        <f t="shared" ref="K24:K26" si="21">IF(I24="Insignificante",1,(IF(I24="Menor",2,(IF(I24="Moderado",3,(IF(I24="Mayor",4,(IF(I24="Catastrófico",5,0)))))))))</f>
        <v>2</v>
      </c>
      <c r="L24" s="34">
        <f t="shared" ref="L24:L26" si="22">J24*K24</f>
        <v>6</v>
      </c>
      <c r="M24" s="103" t="str">
        <f>VLOOKUP(K24,MapadeCalor!$B$2:$G$6,J24+1,0)</f>
        <v>MEDIO</v>
      </c>
      <c r="N24" s="47" t="s">
        <v>530</v>
      </c>
      <c r="O24" s="52" t="s">
        <v>121</v>
      </c>
      <c r="P24" s="52" t="s">
        <v>124</v>
      </c>
      <c r="Q24" s="52" t="s">
        <v>135</v>
      </c>
      <c r="R24" s="25">
        <f t="shared" si="16"/>
        <v>5</v>
      </c>
      <c r="S24" s="25">
        <f t="shared" si="17"/>
        <v>5</v>
      </c>
      <c r="T24" s="25">
        <f t="shared" si="18"/>
        <v>10</v>
      </c>
      <c r="U24" s="25">
        <f t="shared" si="19"/>
        <v>20</v>
      </c>
      <c r="V24" s="103" t="str">
        <f t="shared" si="4"/>
        <v>Control Adecuado</v>
      </c>
      <c r="W24" s="103" t="str">
        <f t="shared" si="5"/>
        <v>Cambie probabilidad e impacto</v>
      </c>
      <c r="X24" s="50" t="s">
        <v>531</v>
      </c>
      <c r="Y24" s="103"/>
      <c r="Z24" s="103"/>
      <c r="AA24" s="25"/>
      <c r="AB24" s="25"/>
      <c r="AC24" s="25"/>
      <c r="AD24" s="58" t="e">
        <f>VLOOKUP(AB24,MapadeCalor!$B$2:$G$6,AA24+1,0)</f>
        <v>#N/A</v>
      </c>
      <c r="AE24" s="52"/>
      <c r="AF24" s="103"/>
      <c r="AI24" s="29"/>
    </row>
    <row r="25" spans="1:35" s="14" customFormat="1" ht="76.5" hidden="1" x14ac:dyDescent="0.25">
      <c r="B25" s="32">
        <f t="shared" si="13"/>
        <v>18</v>
      </c>
      <c r="C25" s="105" t="s">
        <v>63</v>
      </c>
      <c r="D25" s="103" t="s">
        <v>118</v>
      </c>
      <c r="E25" s="47" t="s">
        <v>520</v>
      </c>
      <c r="F25" s="106" t="s">
        <v>521</v>
      </c>
      <c r="G25" s="47" t="s">
        <v>522</v>
      </c>
      <c r="H25" s="103" t="s">
        <v>17</v>
      </c>
      <c r="I25" s="103" t="s">
        <v>12</v>
      </c>
      <c r="J25" s="25">
        <f t="shared" si="20"/>
        <v>4</v>
      </c>
      <c r="K25" s="25">
        <f t="shared" si="21"/>
        <v>2</v>
      </c>
      <c r="L25" s="34">
        <f t="shared" si="22"/>
        <v>8</v>
      </c>
      <c r="M25" s="103" t="str">
        <f>VLOOKUP(K25,MapadeCalor!$B$2:$G$6,J25+1,0)</f>
        <v>ALTO</v>
      </c>
      <c r="N25" s="47" t="s">
        <v>526</v>
      </c>
      <c r="O25" s="52" t="s">
        <v>122</v>
      </c>
      <c r="P25" s="52" t="s">
        <v>124</v>
      </c>
      <c r="Q25" s="52" t="s">
        <v>2</v>
      </c>
      <c r="R25" s="25">
        <f t="shared" si="16"/>
        <v>15</v>
      </c>
      <c r="S25" s="25">
        <f t="shared" si="17"/>
        <v>5</v>
      </c>
      <c r="T25" s="25">
        <f t="shared" si="18"/>
        <v>0</v>
      </c>
      <c r="U25" s="25">
        <f t="shared" si="19"/>
        <v>20</v>
      </c>
      <c r="V25" s="103" t="str">
        <f t="shared" si="4"/>
        <v>Control Adecuado</v>
      </c>
      <c r="W25" s="103" t="str">
        <f t="shared" si="5"/>
        <v>Cambie el valor de la probabilidad</v>
      </c>
      <c r="X25" s="19" t="s">
        <v>527</v>
      </c>
      <c r="Y25" s="103"/>
      <c r="Z25" s="103"/>
      <c r="AA25" s="25"/>
      <c r="AB25" s="25"/>
      <c r="AC25" s="25"/>
      <c r="AD25" s="58" t="e">
        <f>VLOOKUP(AB25,MapadeCalor!$B$2:$G$6,AA25+1,0)</f>
        <v>#N/A</v>
      </c>
      <c r="AE25" s="52"/>
      <c r="AF25" s="103"/>
      <c r="AI25" s="29"/>
    </row>
    <row r="26" spans="1:35" s="14" customFormat="1" ht="140.25" hidden="1" x14ac:dyDescent="0.25">
      <c r="B26" s="32">
        <f t="shared" si="13"/>
        <v>19</v>
      </c>
      <c r="C26" s="105" t="s">
        <v>63</v>
      </c>
      <c r="D26" s="103" t="s">
        <v>118</v>
      </c>
      <c r="E26" s="47" t="s">
        <v>523</v>
      </c>
      <c r="F26" s="106" t="s">
        <v>524</v>
      </c>
      <c r="G26" s="106" t="s">
        <v>525</v>
      </c>
      <c r="H26" s="103" t="s">
        <v>17</v>
      </c>
      <c r="I26" s="103" t="s">
        <v>12</v>
      </c>
      <c r="J26" s="25">
        <f t="shared" si="20"/>
        <v>4</v>
      </c>
      <c r="K26" s="25">
        <f t="shared" si="21"/>
        <v>2</v>
      </c>
      <c r="L26" s="34">
        <f t="shared" si="22"/>
        <v>8</v>
      </c>
      <c r="M26" s="103" t="str">
        <f>VLOOKUP(K26,MapadeCalor!$B$2:$G$6,J26+1,0)</f>
        <v>ALTO</v>
      </c>
      <c r="N26" s="47" t="s">
        <v>528</v>
      </c>
      <c r="O26" s="52" t="s">
        <v>123</v>
      </c>
      <c r="P26" s="52" t="s">
        <v>124</v>
      </c>
      <c r="Q26" s="52" t="s">
        <v>2</v>
      </c>
      <c r="R26" s="25">
        <f t="shared" si="16"/>
        <v>20</v>
      </c>
      <c r="S26" s="25">
        <f t="shared" si="17"/>
        <v>5</v>
      </c>
      <c r="T26" s="25">
        <f t="shared" si="18"/>
        <v>0</v>
      </c>
      <c r="U26" s="25">
        <f t="shared" si="19"/>
        <v>25</v>
      </c>
      <c r="V26" s="103" t="str">
        <f t="shared" si="4"/>
        <v>Control Adecuado</v>
      </c>
      <c r="W26" s="103" t="str">
        <f t="shared" si="5"/>
        <v>Cambie el valor de la probabilidad</v>
      </c>
      <c r="X26" s="19" t="s">
        <v>529</v>
      </c>
      <c r="Y26" s="103"/>
      <c r="Z26" s="103"/>
      <c r="AA26" s="25"/>
      <c r="AB26" s="25"/>
      <c r="AC26" s="25"/>
      <c r="AD26" s="58" t="e">
        <f>VLOOKUP(AB26,MapadeCalor!$B$2:$G$6,AA26+1,0)</f>
        <v>#N/A</v>
      </c>
      <c r="AE26" s="52"/>
      <c r="AF26" s="103"/>
      <c r="AI26" s="29"/>
    </row>
    <row r="27" spans="1:35" ht="186.75" hidden="1" customHeight="1" x14ac:dyDescent="0.25">
      <c r="B27" s="32">
        <f t="shared" si="13"/>
        <v>20</v>
      </c>
      <c r="C27" s="22" t="s">
        <v>62</v>
      </c>
      <c r="D27" s="18" t="s">
        <v>112</v>
      </c>
      <c r="E27" s="39" t="s">
        <v>169</v>
      </c>
      <c r="F27" s="40" t="s">
        <v>374</v>
      </c>
      <c r="G27" s="40" t="s">
        <v>170</v>
      </c>
      <c r="H27" s="18" t="s">
        <v>16</v>
      </c>
      <c r="I27" s="18" t="s">
        <v>12</v>
      </c>
      <c r="J27" s="25">
        <f t="shared" si="14"/>
        <v>3</v>
      </c>
      <c r="K27" s="25">
        <f t="shared" si="15"/>
        <v>2</v>
      </c>
      <c r="L27" s="34">
        <f t="shared" si="10"/>
        <v>6</v>
      </c>
      <c r="M27" s="18" t="str">
        <f>VLOOKUP(K27,MapadeCalor!$B$2:$G$6,J27+1,0)</f>
        <v>MEDIO</v>
      </c>
      <c r="N27" s="50" t="s">
        <v>375</v>
      </c>
      <c r="O27" s="30" t="s">
        <v>122</v>
      </c>
      <c r="P27" s="30" t="s">
        <v>124</v>
      </c>
      <c r="Q27" s="30" t="s">
        <v>135</v>
      </c>
      <c r="R27" s="25">
        <f t="shared" si="16"/>
        <v>15</v>
      </c>
      <c r="S27" s="25">
        <f t="shared" si="17"/>
        <v>5</v>
      </c>
      <c r="T27" s="25">
        <f t="shared" si="18"/>
        <v>10</v>
      </c>
      <c r="U27" s="25">
        <f t="shared" si="19"/>
        <v>30</v>
      </c>
      <c r="V27" s="18" t="str">
        <f t="shared" si="4"/>
        <v>Control Fuerte</v>
      </c>
      <c r="W27" s="18" t="str">
        <f t="shared" si="5"/>
        <v>Cambie probabilidad e impacto</v>
      </c>
      <c r="X27" s="27" t="s">
        <v>175</v>
      </c>
      <c r="Y27" s="18"/>
      <c r="Z27" s="18"/>
      <c r="AA27" s="25">
        <f t="shared" si="11"/>
        <v>0</v>
      </c>
      <c r="AB27" s="25">
        <f t="shared" si="12"/>
        <v>0</v>
      </c>
      <c r="AC27" s="25">
        <f t="shared" si="7"/>
        <v>0</v>
      </c>
      <c r="AD27" s="58" t="e">
        <f>VLOOKUP(AB27,MapadeCalor!$B$2:$G$6,AA27+1,0)</f>
        <v>#N/A</v>
      </c>
      <c r="AE27" s="38"/>
      <c r="AF27" s="18"/>
      <c r="AI27" s="29" t="s">
        <v>253</v>
      </c>
    </row>
    <row r="28" spans="1:35" ht="223.5" hidden="1" customHeight="1" x14ac:dyDescent="0.25">
      <c r="B28" s="32">
        <f t="shared" si="13"/>
        <v>21</v>
      </c>
      <c r="C28" s="22" t="s">
        <v>62</v>
      </c>
      <c r="D28" s="18" t="s">
        <v>112</v>
      </c>
      <c r="E28" s="18" t="s">
        <v>171</v>
      </c>
      <c r="F28" s="30" t="s">
        <v>442</v>
      </c>
      <c r="G28" s="30" t="s">
        <v>290</v>
      </c>
      <c r="H28" s="18" t="s">
        <v>16</v>
      </c>
      <c r="I28" s="18" t="s">
        <v>12</v>
      </c>
      <c r="J28" s="25">
        <f t="shared" si="14"/>
        <v>3</v>
      </c>
      <c r="K28" s="25">
        <f t="shared" si="15"/>
        <v>2</v>
      </c>
      <c r="L28" s="34">
        <f t="shared" si="10"/>
        <v>6</v>
      </c>
      <c r="M28" s="18" t="str">
        <f>VLOOKUP(K28,MapadeCalor!$B$2:$G$6,J28+1,0)</f>
        <v>MEDIO</v>
      </c>
      <c r="N28" s="50" t="s">
        <v>376</v>
      </c>
      <c r="O28" s="30" t="s">
        <v>122</v>
      </c>
      <c r="P28" s="30" t="s">
        <v>124</v>
      </c>
      <c r="Q28" s="30" t="s">
        <v>135</v>
      </c>
      <c r="R28" s="25">
        <f t="shared" si="16"/>
        <v>15</v>
      </c>
      <c r="S28" s="25">
        <f t="shared" si="17"/>
        <v>5</v>
      </c>
      <c r="T28" s="25">
        <f t="shared" si="18"/>
        <v>10</v>
      </c>
      <c r="U28" s="25">
        <f t="shared" si="19"/>
        <v>30</v>
      </c>
      <c r="V28" s="18" t="str">
        <f t="shared" si="4"/>
        <v>Control Fuerte</v>
      </c>
      <c r="W28" s="18" t="str">
        <f t="shared" si="5"/>
        <v>Cambie probabilidad e impacto</v>
      </c>
      <c r="X28" s="43" t="s">
        <v>377</v>
      </c>
      <c r="Y28" s="18"/>
      <c r="Z28" s="18"/>
      <c r="AA28" s="25">
        <f t="shared" si="11"/>
        <v>0</v>
      </c>
      <c r="AB28" s="25">
        <f t="shared" si="12"/>
        <v>0</v>
      </c>
      <c r="AC28" s="25">
        <f t="shared" si="7"/>
        <v>0</v>
      </c>
      <c r="AD28" s="58" t="e">
        <f>VLOOKUP(AB28,MapadeCalor!$B$2:$G$6,AA28+1,0)</f>
        <v>#N/A</v>
      </c>
      <c r="AE28" s="38"/>
      <c r="AF28" s="18"/>
    </row>
    <row r="29" spans="1:35" ht="111.75" hidden="1" customHeight="1" x14ac:dyDescent="0.25">
      <c r="B29" s="32">
        <f t="shared" si="13"/>
        <v>22</v>
      </c>
      <c r="C29" s="22" t="s">
        <v>62</v>
      </c>
      <c r="D29" s="18" t="s">
        <v>112</v>
      </c>
      <c r="E29" s="30" t="s">
        <v>172</v>
      </c>
      <c r="F29" s="30" t="s">
        <v>173</v>
      </c>
      <c r="G29" s="41" t="s">
        <v>289</v>
      </c>
      <c r="H29" s="18" t="s">
        <v>141</v>
      </c>
      <c r="I29" s="18" t="s">
        <v>12</v>
      </c>
      <c r="J29" s="25">
        <f t="shared" si="14"/>
        <v>2</v>
      </c>
      <c r="K29" s="25">
        <f t="shared" si="15"/>
        <v>2</v>
      </c>
      <c r="L29" s="34">
        <f t="shared" si="10"/>
        <v>4</v>
      </c>
      <c r="M29" s="18" t="str">
        <f>VLOOKUP(K29,MapadeCalor!$B$2:$G$6,J29+1,0)</f>
        <v>BAJO</v>
      </c>
      <c r="N29" s="42" t="s">
        <v>174</v>
      </c>
      <c r="O29" s="30" t="s">
        <v>122</v>
      </c>
      <c r="P29" s="30" t="s">
        <v>124</v>
      </c>
      <c r="Q29" s="30" t="s">
        <v>135</v>
      </c>
      <c r="R29" s="25">
        <f t="shared" si="16"/>
        <v>15</v>
      </c>
      <c r="S29" s="25">
        <f t="shared" si="17"/>
        <v>5</v>
      </c>
      <c r="T29" s="25">
        <f t="shared" si="18"/>
        <v>10</v>
      </c>
      <c r="U29" s="25">
        <f t="shared" si="19"/>
        <v>30</v>
      </c>
      <c r="V29" s="18" t="str">
        <f t="shared" si="4"/>
        <v>Control Fuerte</v>
      </c>
      <c r="W29" s="18" t="str">
        <f t="shared" si="5"/>
        <v>Cambie probabilidad e impacto</v>
      </c>
      <c r="X29" s="43" t="s">
        <v>176</v>
      </c>
      <c r="Y29" s="18"/>
      <c r="Z29" s="18"/>
      <c r="AA29" s="25">
        <f t="shared" si="11"/>
        <v>0</v>
      </c>
      <c r="AB29" s="25">
        <f t="shared" si="12"/>
        <v>0</v>
      </c>
      <c r="AC29" s="25">
        <f t="shared" si="7"/>
        <v>0</v>
      </c>
      <c r="AD29" s="58" t="e">
        <f>VLOOKUP(AB29,MapadeCalor!$B$2:$G$6,AA29+1,0)</f>
        <v>#N/A</v>
      </c>
      <c r="AE29" s="52"/>
      <c r="AF29" s="18"/>
    </row>
    <row r="30" spans="1:35" s="14" customFormat="1" ht="86.25" hidden="1" customHeight="1" x14ac:dyDescent="0.25">
      <c r="B30" s="32">
        <f t="shared" si="13"/>
        <v>23</v>
      </c>
      <c r="C30" s="22" t="s">
        <v>62</v>
      </c>
      <c r="D30" s="18" t="s">
        <v>116</v>
      </c>
      <c r="E30" s="30" t="s">
        <v>178</v>
      </c>
      <c r="F30" s="30" t="s">
        <v>378</v>
      </c>
      <c r="G30" s="30" t="s">
        <v>379</v>
      </c>
      <c r="H30" s="18" t="s">
        <v>141</v>
      </c>
      <c r="I30" s="18" t="s">
        <v>13</v>
      </c>
      <c r="J30" s="25">
        <f t="shared" si="14"/>
        <v>2</v>
      </c>
      <c r="K30" s="25">
        <f t="shared" si="15"/>
        <v>4</v>
      </c>
      <c r="L30" s="34">
        <f t="shared" si="10"/>
        <v>8</v>
      </c>
      <c r="M30" s="18" t="str">
        <f>VLOOKUP(K30,MapadeCalor!$B$2:$G$6,J30+1,0)</f>
        <v>ALTO</v>
      </c>
      <c r="N30" s="50" t="s">
        <v>380</v>
      </c>
      <c r="O30" s="30" t="s">
        <v>122</v>
      </c>
      <c r="P30" s="30" t="s">
        <v>124</v>
      </c>
      <c r="Q30" s="30" t="s">
        <v>2</v>
      </c>
      <c r="R30" s="25">
        <f t="shared" si="16"/>
        <v>15</v>
      </c>
      <c r="S30" s="25">
        <f t="shared" si="17"/>
        <v>5</v>
      </c>
      <c r="T30" s="25">
        <f t="shared" si="18"/>
        <v>0</v>
      </c>
      <c r="U30" s="25">
        <f t="shared" si="19"/>
        <v>20</v>
      </c>
      <c r="V30" s="18" t="str">
        <f t="shared" si="4"/>
        <v>Control Adecuado</v>
      </c>
      <c r="W30" s="18" t="str">
        <f t="shared" si="5"/>
        <v>Cambie el valor de la probabilidad</v>
      </c>
      <c r="X30" s="27" t="s">
        <v>188</v>
      </c>
      <c r="Y30" s="18"/>
      <c r="Z30" s="18"/>
      <c r="AA30" s="25">
        <f t="shared" si="11"/>
        <v>0</v>
      </c>
      <c r="AB30" s="25">
        <f t="shared" si="12"/>
        <v>0</v>
      </c>
      <c r="AC30" s="25">
        <f t="shared" si="7"/>
        <v>0</v>
      </c>
      <c r="AD30" s="58" t="e">
        <f>VLOOKUP(AB30,MapadeCalor!$B$2:$G$6,AA30+1,0)</f>
        <v>#N/A</v>
      </c>
      <c r="AE30" s="52"/>
      <c r="AF30" s="18"/>
    </row>
    <row r="31" spans="1:35" s="14" customFormat="1" ht="291.75" hidden="1" customHeight="1" x14ac:dyDescent="0.25">
      <c r="B31" s="32">
        <f t="shared" si="13"/>
        <v>24</v>
      </c>
      <c r="C31" s="22" t="s">
        <v>62</v>
      </c>
      <c r="D31" s="18" t="s">
        <v>116</v>
      </c>
      <c r="E31" s="30" t="s">
        <v>381</v>
      </c>
      <c r="F31" s="30" t="s">
        <v>382</v>
      </c>
      <c r="G31" s="30" t="s">
        <v>383</v>
      </c>
      <c r="H31" s="18" t="s">
        <v>16</v>
      </c>
      <c r="I31" s="18" t="s">
        <v>20</v>
      </c>
      <c r="J31" s="25">
        <f t="shared" si="14"/>
        <v>3</v>
      </c>
      <c r="K31" s="25">
        <f t="shared" si="15"/>
        <v>3</v>
      </c>
      <c r="L31" s="34">
        <f t="shared" si="10"/>
        <v>9</v>
      </c>
      <c r="M31" s="18" t="str">
        <f>VLOOKUP(K31,MapadeCalor!$B$2:$G$6,J31+1,0)</f>
        <v>ALTO</v>
      </c>
      <c r="N31" s="50" t="s">
        <v>384</v>
      </c>
      <c r="O31" s="30" t="s">
        <v>122</v>
      </c>
      <c r="P31" s="30" t="s">
        <v>349</v>
      </c>
      <c r="Q31" s="30" t="s">
        <v>2</v>
      </c>
      <c r="R31" s="25">
        <f t="shared" si="16"/>
        <v>15</v>
      </c>
      <c r="S31" s="25">
        <f t="shared" si="17"/>
        <v>10</v>
      </c>
      <c r="T31" s="25">
        <f t="shared" si="18"/>
        <v>0</v>
      </c>
      <c r="U31" s="25">
        <f t="shared" si="19"/>
        <v>25</v>
      </c>
      <c r="V31" s="18" t="str">
        <f t="shared" si="4"/>
        <v>Control Adecuado</v>
      </c>
      <c r="W31" s="18" t="str">
        <f t="shared" si="5"/>
        <v>Cambie el valor de la probabilidad</v>
      </c>
      <c r="X31" s="27" t="s">
        <v>189</v>
      </c>
      <c r="Y31" s="18"/>
      <c r="Z31" s="18"/>
      <c r="AA31" s="25">
        <f t="shared" si="11"/>
        <v>0</v>
      </c>
      <c r="AB31" s="25">
        <f t="shared" si="12"/>
        <v>0</v>
      </c>
      <c r="AC31" s="25">
        <f t="shared" si="7"/>
        <v>0</v>
      </c>
      <c r="AD31" s="58" t="e">
        <f>VLOOKUP(AB31,MapadeCalor!$B$2:$G$6,AA31+1,0)</f>
        <v>#N/A</v>
      </c>
      <c r="AE31" s="52"/>
      <c r="AF31" s="18"/>
    </row>
    <row r="32" spans="1:35" s="14" customFormat="1" ht="66" hidden="1" customHeight="1" x14ac:dyDescent="0.25">
      <c r="B32" s="32">
        <f t="shared" si="13"/>
        <v>25</v>
      </c>
      <c r="C32" s="22" t="s">
        <v>94</v>
      </c>
      <c r="D32" s="18" t="s">
        <v>116</v>
      </c>
      <c r="E32" s="30" t="s">
        <v>179</v>
      </c>
      <c r="F32" s="30" t="s">
        <v>180</v>
      </c>
      <c r="G32" s="30" t="s">
        <v>385</v>
      </c>
      <c r="H32" s="18" t="s">
        <v>141</v>
      </c>
      <c r="I32" s="18" t="s">
        <v>14</v>
      </c>
      <c r="J32" s="25">
        <f t="shared" si="14"/>
        <v>2</v>
      </c>
      <c r="K32" s="25">
        <f t="shared" si="15"/>
        <v>5</v>
      </c>
      <c r="L32" s="34">
        <f t="shared" si="10"/>
        <v>10</v>
      </c>
      <c r="M32" s="18" t="str">
        <f>VLOOKUP(K32,MapadeCalor!$B$2:$G$6,J32+1,0)</f>
        <v>ALTO</v>
      </c>
      <c r="N32" s="50" t="s">
        <v>186</v>
      </c>
      <c r="O32" s="30" t="s">
        <v>122</v>
      </c>
      <c r="P32" s="30" t="s">
        <v>124</v>
      </c>
      <c r="Q32" s="30" t="s">
        <v>2</v>
      </c>
      <c r="R32" s="25">
        <f t="shared" si="16"/>
        <v>15</v>
      </c>
      <c r="S32" s="25">
        <f t="shared" si="17"/>
        <v>5</v>
      </c>
      <c r="T32" s="25">
        <f t="shared" si="18"/>
        <v>0</v>
      </c>
      <c r="U32" s="25">
        <f t="shared" si="19"/>
        <v>20</v>
      </c>
      <c r="V32" s="18" t="str">
        <f t="shared" si="4"/>
        <v>Control Adecuado</v>
      </c>
      <c r="W32" s="18" t="str">
        <f t="shared" si="5"/>
        <v>Cambie el valor de la probabilidad</v>
      </c>
      <c r="X32" s="27" t="s">
        <v>190</v>
      </c>
      <c r="Y32" s="18"/>
      <c r="Z32" s="18"/>
      <c r="AA32" s="25">
        <f t="shared" si="11"/>
        <v>0</v>
      </c>
      <c r="AB32" s="25">
        <f t="shared" si="12"/>
        <v>0</v>
      </c>
      <c r="AC32" s="25">
        <f t="shared" si="7"/>
        <v>0</v>
      </c>
      <c r="AD32" s="58" t="e">
        <f>VLOOKUP(AB32,MapadeCalor!$B$2:$G$6,AA32+1,0)</f>
        <v>#N/A</v>
      </c>
      <c r="AE32" s="52"/>
      <c r="AF32" s="18"/>
    </row>
    <row r="33" spans="2:32" s="14" customFormat="1" ht="87.75" hidden="1" customHeight="1" x14ac:dyDescent="0.25">
      <c r="B33" s="32">
        <f t="shared" si="13"/>
        <v>26</v>
      </c>
      <c r="C33" s="22" t="s">
        <v>62</v>
      </c>
      <c r="D33" s="18" t="s">
        <v>116</v>
      </c>
      <c r="E33" s="30" t="s">
        <v>386</v>
      </c>
      <c r="F33" s="30" t="s">
        <v>181</v>
      </c>
      <c r="G33" s="30" t="s">
        <v>387</v>
      </c>
      <c r="H33" s="18" t="s">
        <v>16</v>
      </c>
      <c r="I33" s="18" t="s">
        <v>20</v>
      </c>
      <c r="J33" s="25">
        <f t="shared" si="14"/>
        <v>3</v>
      </c>
      <c r="K33" s="25">
        <f t="shared" si="15"/>
        <v>3</v>
      </c>
      <c r="L33" s="34">
        <f t="shared" si="10"/>
        <v>9</v>
      </c>
      <c r="M33" s="18" t="str">
        <f>VLOOKUP(K33,MapadeCalor!$B$2:$G$6,J33+1,0)</f>
        <v>ALTO</v>
      </c>
      <c r="N33" s="50" t="s">
        <v>187</v>
      </c>
      <c r="O33" s="30" t="s">
        <v>123</v>
      </c>
      <c r="P33" s="30" t="s">
        <v>124</v>
      </c>
      <c r="Q33" s="30" t="s">
        <v>2</v>
      </c>
      <c r="R33" s="25">
        <f t="shared" si="16"/>
        <v>20</v>
      </c>
      <c r="S33" s="25">
        <f t="shared" si="17"/>
        <v>5</v>
      </c>
      <c r="T33" s="25">
        <f t="shared" si="18"/>
        <v>0</v>
      </c>
      <c r="U33" s="25">
        <f t="shared" si="19"/>
        <v>25</v>
      </c>
      <c r="V33" s="18" t="str">
        <f t="shared" si="4"/>
        <v>Control Adecuado</v>
      </c>
      <c r="W33" s="18" t="str">
        <f t="shared" si="5"/>
        <v>Cambie el valor de la probabilidad</v>
      </c>
      <c r="X33" s="27" t="s">
        <v>191</v>
      </c>
      <c r="Y33" s="18"/>
      <c r="Z33" s="18"/>
      <c r="AA33" s="25">
        <f t="shared" si="11"/>
        <v>0</v>
      </c>
      <c r="AB33" s="25">
        <f t="shared" si="12"/>
        <v>0</v>
      </c>
      <c r="AC33" s="25">
        <f t="shared" si="7"/>
        <v>0</v>
      </c>
      <c r="AD33" s="58" t="e">
        <f>VLOOKUP(AB33,MapadeCalor!$B$2:$G$6,AA33+1,0)</f>
        <v>#N/A</v>
      </c>
      <c r="AE33" s="52"/>
      <c r="AF33" s="18"/>
    </row>
    <row r="34" spans="2:32" s="14" customFormat="1" ht="165.75" hidden="1" x14ac:dyDescent="0.25">
      <c r="B34" s="32">
        <f t="shared" si="13"/>
        <v>27</v>
      </c>
      <c r="C34" s="22" t="s">
        <v>62</v>
      </c>
      <c r="D34" s="18" t="s">
        <v>120</v>
      </c>
      <c r="E34" s="30" t="s">
        <v>388</v>
      </c>
      <c r="F34" s="30" t="s">
        <v>389</v>
      </c>
      <c r="G34" s="30" t="s">
        <v>182</v>
      </c>
      <c r="H34" s="18" t="s">
        <v>15</v>
      </c>
      <c r="I34" s="18" t="s">
        <v>20</v>
      </c>
      <c r="J34" s="25">
        <f t="shared" si="14"/>
        <v>1</v>
      </c>
      <c r="K34" s="25">
        <f t="shared" si="15"/>
        <v>3</v>
      </c>
      <c r="L34" s="34">
        <f t="shared" si="10"/>
        <v>3</v>
      </c>
      <c r="M34" s="18" t="str">
        <f>VLOOKUP(K34,MapadeCalor!$B$2:$G$6,J34+1,0)</f>
        <v>BAJO</v>
      </c>
      <c r="N34" s="50" t="s">
        <v>390</v>
      </c>
      <c r="O34" s="30" t="s">
        <v>122</v>
      </c>
      <c r="P34" s="30" t="s">
        <v>124</v>
      </c>
      <c r="Q34" s="30" t="s">
        <v>2</v>
      </c>
      <c r="R34" s="25">
        <f t="shared" si="16"/>
        <v>15</v>
      </c>
      <c r="S34" s="25">
        <f t="shared" si="17"/>
        <v>5</v>
      </c>
      <c r="T34" s="25">
        <f t="shared" si="18"/>
        <v>0</v>
      </c>
      <c r="U34" s="25">
        <f t="shared" si="19"/>
        <v>20</v>
      </c>
      <c r="V34" s="18" t="str">
        <f t="shared" si="4"/>
        <v>Control Adecuado</v>
      </c>
      <c r="W34" s="18" t="str">
        <f t="shared" si="5"/>
        <v>Cambie el valor de la probabilidad</v>
      </c>
      <c r="X34" s="27" t="s">
        <v>344</v>
      </c>
      <c r="Y34" s="18"/>
      <c r="Z34" s="18"/>
      <c r="AA34" s="25">
        <f t="shared" si="11"/>
        <v>0</v>
      </c>
      <c r="AB34" s="25">
        <f t="shared" si="12"/>
        <v>0</v>
      </c>
      <c r="AC34" s="25">
        <f t="shared" si="7"/>
        <v>0</v>
      </c>
      <c r="AD34" s="58" t="e">
        <f>VLOOKUP(AB34,MapadeCalor!$B$2:$G$6,AA34+1,0)</f>
        <v>#N/A</v>
      </c>
      <c r="AE34" s="52"/>
      <c r="AF34" s="18"/>
    </row>
    <row r="35" spans="2:32" s="14" customFormat="1" ht="153" hidden="1" x14ac:dyDescent="0.25">
      <c r="B35" s="32">
        <f t="shared" si="13"/>
        <v>28</v>
      </c>
      <c r="C35" s="22" t="s">
        <v>94</v>
      </c>
      <c r="D35" s="18" t="s">
        <v>120</v>
      </c>
      <c r="E35" s="27" t="s">
        <v>183</v>
      </c>
      <c r="F35" s="37" t="s">
        <v>391</v>
      </c>
      <c r="G35" s="37" t="s">
        <v>392</v>
      </c>
      <c r="H35" s="18" t="s">
        <v>15</v>
      </c>
      <c r="I35" s="18" t="s">
        <v>14</v>
      </c>
      <c r="J35" s="25">
        <f t="shared" si="14"/>
        <v>1</v>
      </c>
      <c r="K35" s="25">
        <f t="shared" si="15"/>
        <v>5</v>
      </c>
      <c r="L35" s="34">
        <f t="shared" si="10"/>
        <v>5</v>
      </c>
      <c r="M35" s="18" t="str">
        <f>VLOOKUP(K35,MapadeCalor!$B$2:$G$6,J35+1,0)</f>
        <v>ALTO</v>
      </c>
      <c r="N35" s="50" t="s">
        <v>393</v>
      </c>
      <c r="O35" s="30" t="s">
        <v>122</v>
      </c>
      <c r="P35" s="30" t="s">
        <v>124</v>
      </c>
      <c r="Q35" s="30" t="s">
        <v>2</v>
      </c>
      <c r="R35" s="25">
        <f t="shared" si="16"/>
        <v>15</v>
      </c>
      <c r="S35" s="25">
        <f t="shared" si="17"/>
        <v>5</v>
      </c>
      <c r="T35" s="25">
        <f t="shared" si="18"/>
        <v>0</v>
      </c>
      <c r="U35" s="25">
        <f t="shared" si="19"/>
        <v>20</v>
      </c>
      <c r="V35" s="18" t="str">
        <f t="shared" si="4"/>
        <v>Control Adecuado</v>
      </c>
      <c r="W35" s="18" t="str">
        <f t="shared" si="5"/>
        <v>Cambie el valor de la probabilidad</v>
      </c>
      <c r="X35" s="27" t="s">
        <v>345</v>
      </c>
      <c r="Y35" s="18"/>
      <c r="Z35" s="18"/>
      <c r="AA35" s="25">
        <f t="shared" si="11"/>
        <v>0</v>
      </c>
      <c r="AB35" s="25">
        <f t="shared" si="12"/>
        <v>0</v>
      </c>
      <c r="AC35" s="25">
        <f t="shared" si="7"/>
        <v>0</v>
      </c>
      <c r="AD35" s="58" t="e">
        <f>VLOOKUP(AB35,MapadeCalor!$B$2:$G$6,AA35+1,0)</f>
        <v>#N/A</v>
      </c>
      <c r="AE35" s="52"/>
      <c r="AF35" s="18"/>
    </row>
    <row r="36" spans="2:32" s="14" customFormat="1" ht="114.75" hidden="1" x14ac:dyDescent="0.25">
      <c r="B36" s="32">
        <f t="shared" si="13"/>
        <v>29</v>
      </c>
      <c r="C36" s="22" t="s">
        <v>93</v>
      </c>
      <c r="D36" s="18" t="s">
        <v>120</v>
      </c>
      <c r="E36" s="27" t="s">
        <v>184</v>
      </c>
      <c r="F36" s="37" t="s">
        <v>394</v>
      </c>
      <c r="G36" s="37" t="s">
        <v>445</v>
      </c>
      <c r="H36" s="18" t="s">
        <v>15</v>
      </c>
      <c r="I36" s="18" t="s">
        <v>20</v>
      </c>
      <c r="J36" s="25">
        <f t="shared" si="14"/>
        <v>1</v>
      </c>
      <c r="K36" s="25">
        <f t="shared" si="15"/>
        <v>3</v>
      </c>
      <c r="L36" s="34">
        <f t="shared" si="10"/>
        <v>3</v>
      </c>
      <c r="M36" s="18" t="str">
        <f>VLOOKUP(K36,MapadeCalor!$B$2:$G$6,J36+1,0)</f>
        <v>BAJO</v>
      </c>
      <c r="N36" s="50" t="s">
        <v>395</v>
      </c>
      <c r="O36" s="30" t="s">
        <v>122</v>
      </c>
      <c r="P36" s="30" t="s">
        <v>124</v>
      </c>
      <c r="Q36" s="30" t="s">
        <v>2</v>
      </c>
      <c r="R36" s="25">
        <f t="shared" si="16"/>
        <v>15</v>
      </c>
      <c r="S36" s="25">
        <f t="shared" si="17"/>
        <v>5</v>
      </c>
      <c r="T36" s="25">
        <f t="shared" si="18"/>
        <v>0</v>
      </c>
      <c r="U36" s="25">
        <f t="shared" si="19"/>
        <v>20</v>
      </c>
      <c r="V36" s="18" t="str">
        <f t="shared" si="4"/>
        <v>Control Adecuado</v>
      </c>
      <c r="W36" s="18" t="str">
        <f t="shared" si="5"/>
        <v>Cambie el valor de la probabilidad</v>
      </c>
      <c r="X36" s="27" t="s">
        <v>343</v>
      </c>
      <c r="Y36" s="18"/>
      <c r="Z36" s="18"/>
      <c r="AA36" s="25">
        <f t="shared" si="11"/>
        <v>0</v>
      </c>
      <c r="AB36" s="25">
        <f t="shared" si="12"/>
        <v>0</v>
      </c>
      <c r="AC36" s="25">
        <f t="shared" si="7"/>
        <v>0</v>
      </c>
      <c r="AD36" s="58" t="e">
        <f>VLOOKUP(AB36,MapadeCalor!$B$2:$G$6,AA36+1,0)</f>
        <v>#N/A</v>
      </c>
      <c r="AE36" s="52"/>
      <c r="AF36" s="18"/>
    </row>
    <row r="37" spans="2:32" s="14" customFormat="1" ht="184.5" hidden="1" customHeight="1" x14ac:dyDescent="0.25">
      <c r="B37" s="32">
        <f t="shared" si="13"/>
        <v>30</v>
      </c>
      <c r="C37" s="22" t="s">
        <v>126</v>
      </c>
      <c r="D37" s="18" t="s">
        <v>120</v>
      </c>
      <c r="E37" s="27" t="s">
        <v>396</v>
      </c>
      <c r="F37" s="37" t="s">
        <v>397</v>
      </c>
      <c r="G37" s="37" t="s">
        <v>185</v>
      </c>
      <c r="H37" s="18" t="s">
        <v>15</v>
      </c>
      <c r="I37" s="18" t="s">
        <v>20</v>
      </c>
      <c r="J37" s="25">
        <f t="shared" si="14"/>
        <v>1</v>
      </c>
      <c r="K37" s="25">
        <f t="shared" si="15"/>
        <v>3</v>
      </c>
      <c r="L37" s="34">
        <f t="shared" si="10"/>
        <v>3</v>
      </c>
      <c r="M37" s="18" t="str">
        <f>VLOOKUP(K37,MapadeCalor!$B$2:$G$6,J37+1,0)</f>
        <v>BAJO</v>
      </c>
      <c r="N37" s="50" t="s">
        <v>398</v>
      </c>
      <c r="O37" s="30" t="s">
        <v>122</v>
      </c>
      <c r="P37" s="30" t="s">
        <v>124</v>
      </c>
      <c r="Q37" s="30" t="s">
        <v>2</v>
      </c>
      <c r="R37" s="25">
        <f t="shared" si="16"/>
        <v>15</v>
      </c>
      <c r="S37" s="25">
        <f t="shared" si="17"/>
        <v>5</v>
      </c>
      <c r="T37" s="25">
        <f t="shared" si="18"/>
        <v>0</v>
      </c>
      <c r="U37" s="25">
        <f t="shared" si="19"/>
        <v>20</v>
      </c>
      <c r="V37" s="18" t="str">
        <f t="shared" si="4"/>
        <v>Control Adecuado</v>
      </c>
      <c r="W37" s="18" t="str">
        <f t="shared" si="5"/>
        <v>Cambie el valor de la probabilidad</v>
      </c>
      <c r="X37" s="27" t="s">
        <v>188</v>
      </c>
      <c r="Y37" s="18"/>
      <c r="Z37" s="18"/>
      <c r="AA37" s="25">
        <f t="shared" si="11"/>
        <v>0</v>
      </c>
      <c r="AB37" s="25">
        <f t="shared" si="12"/>
        <v>0</v>
      </c>
      <c r="AC37" s="25">
        <f t="shared" si="7"/>
        <v>0</v>
      </c>
      <c r="AD37" s="58" t="e">
        <f>VLOOKUP(AB37,MapadeCalor!$B$2:$G$6,AA37+1,0)</f>
        <v>#N/A</v>
      </c>
      <c r="AE37" s="52"/>
      <c r="AF37" s="18"/>
    </row>
    <row r="38" spans="2:32" s="14" customFormat="1" ht="261" hidden="1" customHeight="1" x14ac:dyDescent="0.25">
      <c r="B38" s="32">
        <f t="shared" si="13"/>
        <v>31</v>
      </c>
      <c r="C38" s="22" t="s">
        <v>62</v>
      </c>
      <c r="D38" s="18" t="s">
        <v>110</v>
      </c>
      <c r="E38" s="30" t="s">
        <v>192</v>
      </c>
      <c r="F38" s="30" t="s">
        <v>441</v>
      </c>
      <c r="G38" s="51" t="s">
        <v>399</v>
      </c>
      <c r="H38" s="18" t="s">
        <v>18</v>
      </c>
      <c r="I38" s="18" t="s">
        <v>20</v>
      </c>
      <c r="J38" s="25">
        <f t="shared" si="14"/>
        <v>5</v>
      </c>
      <c r="K38" s="25">
        <f t="shared" si="15"/>
        <v>3</v>
      </c>
      <c r="L38" s="34">
        <f t="shared" si="10"/>
        <v>15</v>
      </c>
      <c r="M38" s="18" t="str">
        <f>VLOOKUP(K38,MapadeCalor!$B$2:$G$6,J38+1,0)</f>
        <v>MUY ALTO</v>
      </c>
      <c r="N38" s="50" t="s">
        <v>400</v>
      </c>
      <c r="O38" s="30" t="s">
        <v>122</v>
      </c>
      <c r="P38" s="30" t="s">
        <v>124</v>
      </c>
      <c r="Q38" s="30" t="s">
        <v>2</v>
      </c>
      <c r="R38" s="25">
        <f t="shared" si="16"/>
        <v>15</v>
      </c>
      <c r="S38" s="25">
        <f t="shared" si="17"/>
        <v>5</v>
      </c>
      <c r="T38" s="25">
        <f t="shared" si="18"/>
        <v>0</v>
      </c>
      <c r="U38" s="25">
        <f t="shared" si="19"/>
        <v>20</v>
      </c>
      <c r="V38" s="18" t="str">
        <f t="shared" si="4"/>
        <v>Control Adecuado</v>
      </c>
      <c r="W38" s="18" t="str">
        <f t="shared" si="5"/>
        <v>Cambie el valor de la probabilidad</v>
      </c>
      <c r="X38" s="19" t="s">
        <v>193</v>
      </c>
      <c r="Y38" s="18"/>
      <c r="Z38" s="18"/>
      <c r="AA38" s="25">
        <f t="shared" si="11"/>
        <v>0</v>
      </c>
      <c r="AB38" s="25">
        <f t="shared" si="12"/>
        <v>0</v>
      </c>
      <c r="AC38" s="25">
        <f t="shared" si="7"/>
        <v>0</v>
      </c>
      <c r="AD38" s="58" t="e">
        <f>VLOOKUP(AB38,MapadeCalor!$B$2:$G$6,AA38+1,0)</f>
        <v>#N/A</v>
      </c>
      <c r="AE38" s="47"/>
      <c r="AF38" s="104"/>
    </row>
    <row r="39" spans="2:32" s="14" customFormat="1" ht="390.75" hidden="1" customHeight="1" x14ac:dyDescent="0.25">
      <c r="B39" s="32">
        <f t="shared" si="13"/>
        <v>32</v>
      </c>
      <c r="C39" s="22" t="s">
        <v>62</v>
      </c>
      <c r="D39" s="18" t="s">
        <v>110</v>
      </c>
      <c r="E39" s="30" t="s">
        <v>401</v>
      </c>
      <c r="F39" s="30" t="s">
        <v>402</v>
      </c>
      <c r="G39" s="51" t="s">
        <v>403</v>
      </c>
      <c r="H39" s="18" t="s">
        <v>17</v>
      </c>
      <c r="I39" s="18" t="s">
        <v>20</v>
      </c>
      <c r="J39" s="25">
        <f t="shared" si="14"/>
        <v>4</v>
      </c>
      <c r="K39" s="25">
        <f t="shared" si="15"/>
        <v>3</v>
      </c>
      <c r="L39" s="34">
        <f t="shared" si="10"/>
        <v>12</v>
      </c>
      <c r="M39" s="18" t="str">
        <f>VLOOKUP(K39,MapadeCalor!$B$2:$G$6,J39+1,0)</f>
        <v>MUY ALTO</v>
      </c>
      <c r="N39" s="50" t="s">
        <v>443</v>
      </c>
      <c r="O39" s="30" t="s">
        <v>122</v>
      </c>
      <c r="P39" s="30" t="s">
        <v>124</v>
      </c>
      <c r="Q39" s="30" t="s">
        <v>2</v>
      </c>
      <c r="R39" s="25">
        <f t="shared" si="16"/>
        <v>15</v>
      </c>
      <c r="S39" s="25">
        <f t="shared" si="17"/>
        <v>5</v>
      </c>
      <c r="T39" s="25">
        <f t="shared" si="18"/>
        <v>0</v>
      </c>
      <c r="U39" s="25">
        <f t="shared" si="19"/>
        <v>20</v>
      </c>
      <c r="V39" s="18" t="str">
        <f t="shared" si="4"/>
        <v>Control Adecuado</v>
      </c>
      <c r="W39" s="18" t="str">
        <f t="shared" si="5"/>
        <v>Cambie el valor de la probabilidad</v>
      </c>
      <c r="X39" s="19" t="s">
        <v>194</v>
      </c>
      <c r="Y39" s="18"/>
      <c r="Z39" s="18"/>
      <c r="AA39" s="25">
        <f t="shared" si="11"/>
        <v>0</v>
      </c>
      <c r="AB39" s="25">
        <f t="shared" si="12"/>
        <v>0</v>
      </c>
      <c r="AC39" s="25">
        <f t="shared" si="7"/>
        <v>0</v>
      </c>
      <c r="AD39" s="58" t="e">
        <f>VLOOKUP(AB39,MapadeCalor!$B$2:$G$6,AA39+1,0)</f>
        <v>#N/A</v>
      </c>
      <c r="AE39" s="52"/>
      <c r="AF39" s="18"/>
    </row>
    <row r="40" spans="2:32" s="14" customFormat="1" ht="84" hidden="1" customHeight="1" x14ac:dyDescent="0.25">
      <c r="B40" s="32">
        <f t="shared" si="13"/>
        <v>33</v>
      </c>
      <c r="C40" s="22" t="s">
        <v>62</v>
      </c>
      <c r="D40" s="18" t="s">
        <v>114</v>
      </c>
      <c r="E40" s="30" t="s">
        <v>195</v>
      </c>
      <c r="F40" s="30" t="s">
        <v>404</v>
      </c>
      <c r="G40" s="30" t="s">
        <v>196</v>
      </c>
      <c r="H40" s="18" t="s">
        <v>16</v>
      </c>
      <c r="I40" s="18" t="s">
        <v>14</v>
      </c>
      <c r="J40" s="25">
        <f t="shared" si="14"/>
        <v>3</v>
      </c>
      <c r="K40" s="25">
        <f t="shared" si="15"/>
        <v>5</v>
      </c>
      <c r="L40" s="34">
        <f t="shared" si="10"/>
        <v>15</v>
      </c>
      <c r="M40" s="18" t="str">
        <f>VLOOKUP(K40,MapadeCalor!$B$2:$G$6,J40+1,0)</f>
        <v>MUY ALTO</v>
      </c>
      <c r="N40" s="50" t="s">
        <v>405</v>
      </c>
      <c r="O40" s="30" t="s">
        <v>122</v>
      </c>
      <c r="P40" s="30" t="s">
        <v>124</v>
      </c>
      <c r="Q40" s="30" t="s">
        <v>2</v>
      </c>
      <c r="R40" s="25">
        <f t="shared" si="16"/>
        <v>15</v>
      </c>
      <c r="S40" s="25">
        <f t="shared" si="17"/>
        <v>5</v>
      </c>
      <c r="T40" s="25">
        <f t="shared" si="18"/>
        <v>0</v>
      </c>
      <c r="U40" s="25">
        <f t="shared" si="19"/>
        <v>20</v>
      </c>
      <c r="V40" s="18" t="str">
        <f t="shared" si="4"/>
        <v>Control Adecuado</v>
      </c>
      <c r="W40" s="18" t="str">
        <f t="shared" si="5"/>
        <v>Cambie el valor de la probabilidad</v>
      </c>
      <c r="X40" s="27" t="s">
        <v>406</v>
      </c>
      <c r="Y40" s="18"/>
      <c r="Z40" s="18"/>
      <c r="AA40" s="25">
        <f t="shared" si="11"/>
        <v>0</v>
      </c>
      <c r="AB40" s="25">
        <f t="shared" si="12"/>
        <v>0</v>
      </c>
      <c r="AC40" s="25">
        <f t="shared" si="7"/>
        <v>0</v>
      </c>
      <c r="AD40" s="58" t="e">
        <f>VLOOKUP(AB40,MapadeCalor!$B$2:$G$6,AA40+1,0)</f>
        <v>#N/A</v>
      </c>
      <c r="AE40" s="52"/>
      <c r="AF40" s="18"/>
    </row>
    <row r="41" spans="2:32" s="14" customFormat="1" ht="114.75" hidden="1" customHeight="1" x14ac:dyDescent="0.25">
      <c r="B41" s="32">
        <f t="shared" si="13"/>
        <v>34</v>
      </c>
      <c r="C41" s="22" t="s">
        <v>93</v>
      </c>
      <c r="D41" s="18" t="s">
        <v>114</v>
      </c>
      <c r="E41" s="30" t="s">
        <v>407</v>
      </c>
      <c r="F41" s="30" t="s">
        <v>408</v>
      </c>
      <c r="G41" s="30" t="s">
        <v>199</v>
      </c>
      <c r="H41" s="18" t="s">
        <v>17</v>
      </c>
      <c r="I41" s="18" t="s">
        <v>20</v>
      </c>
      <c r="J41" s="25">
        <f t="shared" si="14"/>
        <v>4</v>
      </c>
      <c r="K41" s="25">
        <f t="shared" si="15"/>
        <v>3</v>
      </c>
      <c r="L41" s="34">
        <f t="shared" si="10"/>
        <v>12</v>
      </c>
      <c r="M41" s="18" t="str">
        <f>VLOOKUP(K41,MapadeCalor!$B$2:$G$6,J41+1,0)</f>
        <v>MUY ALTO</v>
      </c>
      <c r="N41" s="50" t="s">
        <v>409</v>
      </c>
      <c r="O41" s="30" t="s">
        <v>122</v>
      </c>
      <c r="P41" s="30" t="s">
        <v>124</v>
      </c>
      <c r="Q41" s="30" t="s">
        <v>2</v>
      </c>
      <c r="R41" s="25">
        <f t="shared" si="16"/>
        <v>15</v>
      </c>
      <c r="S41" s="25">
        <f t="shared" si="17"/>
        <v>5</v>
      </c>
      <c r="T41" s="25">
        <f t="shared" si="18"/>
        <v>0</v>
      </c>
      <c r="U41" s="25">
        <f t="shared" si="19"/>
        <v>20</v>
      </c>
      <c r="V41" s="18" t="str">
        <f t="shared" si="4"/>
        <v>Control Adecuado</v>
      </c>
      <c r="W41" s="18" t="str">
        <f t="shared" si="5"/>
        <v>Cambie el valor de la probabilidad</v>
      </c>
      <c r="X41" s="27" t="s">
        <v>410</v>
      </c>
      <c r="Y41" s="18"/>
      <c r="Z41" s="18"/>
      <c r="AA41" s="25">
        <f t="shared" si="11"/>
        <v>0</v>
      </c>
      <c r="AB41" s="25">
        <f t="shared" si="12"/>
        <v>0</v>
      </c>
      <c r="AC41" s="25">
        <f t="shared" si="7"/>
        <v>0</v>
      </c>
      <c r="AD41" s="58" t="e">
        <f>VLOOKUP(AB41,MapadeCalor!$B$2:$G$6,AA41+1,0)</f>
        <v>#N/A</v>
      </c>
      <c r="AE41" s="52"/>
      <c r="AF41" s="18"/>
    </row>
    <row r="42" spans="2:32" ht="88.5" hidden="1" customHeight="1" x14ac:dyDescent="0.25">
      <c r="B42" s="32">
        <f t="shared" si="13"/>
        <v>35</v>
      </c>
      <c r="C42" s="22" t="s">
        <v>94</v>
      </c>
      <c r="D42" s="18" t="s">
        <v>114</v>
      </c>
      <c r="E42" s="30" t="s">
        <v>411</v>
      </c>
      <c r="F42" s="30" t="s">
        <v>207</v>
      </c>
      <c r="G42" s="30" t="s">
        <v>412</v>
      </c>
      <c r="H42" s="18" t="s">
        <v>141</v>
      </c>
      <c r="I42" s="18" t="s">
        <v>13</v>
      </c>
      <c r="J42" s="25">
        <f t="shared" ref="J42:J55" si="23">IF(H42="Raro",1,(IF(H42="Poco Probable",2,(IF(H42="Posible",3,(IF(H42="Probable",4,(IF(H42="Casi Seguro",5,0)))))))))</f>
        <v>2</v>
      </c>
      <c r="K42" s="25">
        <f t="shared" ref="K42:K55" si="24">IF(I42="Insignificante",1,(IF(I42="Menor",2,(IF(I42="Moderado",3,(IF(I42="Mayor",4,(IF(I42="Catastrófico",5,0)))))))))</f>
        <v>4</v>
      </c>
      <c r="L42" s="34">
        <f t="shared" si="10"/>
        <v>8</v>
      </c>
      <c r="M42" s="18" t="str">
        <f>VLOOKUP(K42,MapadeCalor!$B$2:$G$6,J42+1,0)</f>
        <v>ALTO</v>
      </c>
      <c r="N42" s="50" t="s">
        <v>413</v>
      </c>
      <c r="O42" s="30" t="s">
        <v>123</v>
      </c>
      <c r="P42" s="30" t="s">
        <v>124</v>
      </c>
      <c r="Q42" s="30" t="s">
        <v>3</v>
      </c>
      <c r="R42" s="25">
        <f t="shared" ref="R42:R55" si="25">IF(O42="Correctivo",5,(IF(O42="Preventivo",15,(IF(O42="Detectivo",20,0)))))</f>
        <v>20</v>
      </c>
      <c r="S42" s="25">
        <f t="shared" ref="S42:S55" si="26">IF(P42="Manual",5,(IF(P42="Automático",10,0)))</f>
        <v>5</v>
      </c>
      <c r="T42" s="25">
        <f t="shared" ref="T42:T55" si="27">IF(Q42="Probabilidad",0,(IF(Q42="Impacto",0,(IF(Q42="Ambos",10,0)))))</f>
        <v>0</v>
      </c>
      <c r="U42" s="25">
        <f t="shared" ref="U42:U55" si="28">SUM(R42+S42+T42)</f>
        <v>25</v>
      </c>
      <c r="V42" s="18" t="str">
        <f t="shared" si="4"/>
        <v>Control Adecuado</v>
      </c>
      <c r="W42" s="18" t="str">
        <f t="shared" si="5"/>
        <v>Cambie el valor del impacto</v>
      </c>
      <c r="X42" s="43" t="s">
        <v>201</v>
      </c>
      <c r="Y42" s="18"/>
      <c r="Z42" s="18"/>
      <c r="AA42" s="25">
        <f t="shared" si="11"/>
        <v>0</v>
      </c>
      <c r="AB42" s="25">
        <f t="shared" si="12"/>
        <v>0</v>
      </c>
      <c r="AC42" s="25">
        <f t="shared" si="7"/>
        <v>0</v>
      </c>
      <c r="AD42" s="58" t="e">
        <f>VLOOKUP(AB42,MapadeCalor!$B$2:$G$6,AA42+1,0)</f>
        <v>#N/A</v>
      </c>
      <c r="AE42" s="52"/>
      <c r="AF42" s="18"/>
    </row>
    <row r="43" spans="2:32" s="11" customFormat="1" ht="57" hidden="1" customHeight="1" x14ac:dyDescent="0.25">
      <c r="B43" s="32">
        <f t="shared" si="13"/>
        <v>36</v>
      </c>
      <c r="C43" s="22" t="s">
        <v>63</v>
      </c>
      <c r="D43" s="18" t="s">
        <v>114</v>
      </c>
      <c r="E43" s="30" t="s">
        <v>197</v>
      </c>
      <c r="F43" s="30" t="s">
        <v>414</v>
      </c>
      <c r="G43" s="44" t="s">
        <v>198</v>
      </c>
      <c r="H43" s="18" t="s">
        <v>16</v>
      </c>
      <c r="I43" s="18" t="s">
        <v>12</v>
      </c>
      <c r="J43" s="25">
        <f t="shared" si="23"/>
        <v>3</v>
      </c>
      <c r="K43" s="25">
        <f t="shared" si="24"/>
        <v>2</v>
      </c>
      <c r="L43" s="34">
        <f t="shared" si="10"/>
        <v>6</v>
      </c>
      <c r="M43" s="18" t="str">
        <f>VLOOKUP(K43,MapadeCalor!$B$2:$G$6,J43+1,0)</f>
        <v>MEDIO</v>
      </c>
      <c r="N43" s="50" t="s">
        <v>200</v>
      </c>
      <c r="O43" s="30" t="s">
        <v>123</v>
      </c>
      <c r="P43" s="30" t="s">
        <v>124</v>
      </c>
      <c r="Q43" s="30" t="s">
        <v>3</v>
      </c>
      <c r="R43" s="25">
        <f t="shared" si="25"/>
        <v>20</v>
      </c>
      <c r="S43" s="25">
        <f t="shared" si="26"/>
        <v>5</v>
      </c>
      <c r="T43" s="25">
        <f t="shared" si="27"/>
        <v>0</v>
      </c>
      <c r="U43" s="25">
        <f t="shared" si="28"/>
        <v>25</v>
      </c>
      <c r="V43" s="18" t="str">
        <f t="shared" si="4"/>
        <v>Control Adecuado</v>
      </c>
      <c r="W43" s="18" t="str">
        <f t="shared" si="5"/>
        <v>Cambie el valor del impacto</v>
      </c>
      <c r="X43" s="43" t="s">
        <v>202</v>
      </c>
      <c r="Y43" s="18"/>
      <c r="Z43" s="18"/>
      <c r="AA43" s="25">
        <f t="shared" si="11"/>
        <v>0</v>
      </c>
      <c r="AB43" s="25">
        <f t="shared" si="12"/>
        <v>0</v>
      </c>
      <c r="AC43" s="25">
        <f t="shared" si="7"/>
        <v>0</v>
      </c>
      <c r="AD43" s="58" t="e">
        <f>VLOOKUP(AB43,MapadeCalor!$B$2:$G$6,AA43+1,0)</f>
        <v>#N/A</v>
      </c>
      <c r="AE43" s="52"/>
      <c r="AF43" s="18"/>
    </row>
    <row r="44" spans="2:32" s="11" customFormat="1" ht="409.6" hidden="1" customHeight="1" x14ac:dyDescent="0.25">
      <c r="B44" s="32">
        <f t="shared" si="13"/>
        <v>37</v>
      </c>
      <c r="C44" s="22" t="s">
        <v>64</v>
      </c>
      <c r="D44" s="18" t="s">
        <v>113</v>
      </c>
      <c r="E44" s="41" t="s">
        <v>203</v>
      </c>
      <c r="F44" s="41" t="s">
        <v>208</v>
      </c>
      <c r="G44" s="41" t="s">
        <v>210</v>
      </c>
      <c r="H44" s="18" t="s">
        <v>18</v>
      </c>
      <c r="I44" s="18" t="s">
        <v>20</v>
      </c>
      <c r="J44" s="25">
        <f t="shared" si="23"/>
        <v>5</v>
      </c>
      <c r="K44" s="25">
        <f t="shared" si="24"/>
        <v>3</v>
      </c>
      <c r="L44" s="34">
        <f t="shared" si="10"/>
        <v>15</v>
      </c>
      <c r="M44" s="18" t="str">
        <f>VLOOKUP(K44,MapadeCalor!$B$2:$G$6,J44+1,0)</f>
        <v>MUY ALTO</v>
      </c>
      <c r="N44" s="50" t="s">
        <v>415</v>
      </c>
      <c r="O44" s="30" t="s">
        <v>122</v>
      </c>
      <c r="P44" s="30" t="s">
        <v>124</v>
      </c>
      <c r="Q44" s="30" t="s">
        <v>2</v>
      </c>
      <c r="R44" s="25">
        <f t="shared" si="25"/>
        <v>15</v>
      </c>
      <c r="S44" s="25">
        <f t="shared" si="26"/>
        <v>5</v>
      </c>
      <c r="T44" s="25">
        <f t="shared" si="27"/>
        <v>0</v>
      </c>
      <c r="U44" s="25">
        <f t="shared" si="28"/>
        <v>20</v>
      </c>
      <c r="V44" s="18" t="str">
        <f t="shared" si="4"/>
        <v>Control Adecuado</v>
      </c>
      <c r="W44" s="18" t="str">
        <f t="shared" si="5"/>
        <v>Cambie el valor de la probabilidad</v>
      </c>
      <c r="X44" s="45" t="s">
        <v>213</v>
      </c>
      <c r="Y44" s="18"/>
      <c r="Z44" s="18"/>
      <c r="AA44" s="25">
        <f t="shared" si="11"/>
        <v>0</v>
      </c>
      <c r="AB44" s="25">
        <f t="shared" si="12"/>
        <v>0</v>
      </c>
      <c r="AC44" s="25">
        <f t="shared" si="7"/>
        <v>0</v>
      </c>
      <c r="AD44" s="58" t="e">
        <f>VLOOKUP(AB44,MapadeCalor!$B$2:$G$6,AA44+1,0)</f>
        <v>#N/A</v>
      </c>
      <c r="AE44" s="52"/>
      <c r="AF44" s="18"/>
    </row>
    <row r="45" spans="2:32" s="11" customFormat="1" ht="303" hidden="1" customHeight="1" x14ac:dyDescent="0.25">
      <c r="B45" s="32">
        <f t="shared" si="13"/>
        <v>38</v>
      </c>
      <c r="C45" s="22" t="s">
        <v>93</v>
      </c>
      <c r="D45" s="18" t="s">
        <v>113</v>
      </c>
      <c r="E45" s="41" t="s">
        <v>204</v>
      </c>
      <c r="F45" s="41" t="s">
        <v>205</v>
      </c>
      <c r="G45" s="41" t="s">
        <v>211</v>
      </c>
      <c r="H45" s="18" t="s">
        <v>141</v>
      </c>
      <c r="I45" s="18" t="s">
        <v>12</v>
      </c>
      <c r="J45" s="25">
        <f t="shared" si="23"/>
        <v>2</v>
      </c>
      <c r="K45" s="25">
        <f t="shared" si="24"/>
        <v>2</v>
      </c>
      <c r="L45" s="34">
        <f t="shared" si="10"/>
        <v>4</v>
      </c>
      <c r="M45" s="18" t="str">
        <f>VLOOKUP(K45,MapadeCalor!$B$2:$G$6,J45+1,0)</f>
        <v>BAJO</v>
      </c>
      <c r="N45" s="50" t="s">
        <v>212</v>
      </c>
      <c r="O45" s="30" t="s">
        <v>122</v>
      </c>
      <c r="P45" s="30" t="s">
        <v>124</v>
      </c>
      <c r="Q45" s="30" t="s">
        <v>2</v>
      </c>
      <c r="R45" s="25">
        <f t="shared" si="25"/>
        <v>15</v>
      </c>
      <c r="S45" s="25">
        <f t="shared" si="26"/>
        <v>5</v>
      </c>
      <c r="T45" s="25">
        <f t="shared" si="27"/>
        <v>0</v>
      </c>
      <c r="U45" s="25">
        <f t="shared" si="28"/>
        <v>20</v>
      </c>
      <c r="V45" s="18" t="str">
        <f t="shared" si="4"/>
        <v>Control Adecuado</v>
      </c>
      <c r="W45" s="18" t="str">
        <f t="shared" si="5"/>
        <v>Cambie el valor de la probabilidad</v>
      </c>
      <c r="X45" s="45" t="s">
        <v>214</v>
      </c>
      <c r="Y45" s="18"/>
      <c r="Z45" s="18"/>
      <c r="AA45" s="25">
        <f t="shared" si="11"/>
        <v>0</v>
      </c>
      <c r="AB45" s="25">
        <f t="shared" si="12"/>
        <v>0</v>
      </c>
      <c r="AC45" s="25">
        <f t="shared" si="7"/>
        <v>0</v>
      </c>
      <c r="AD45" s="58" t="e">
        <f>VLOOKUP(AB45,MapadeCalor!$B$2:$G$6,AA45+1,0)</f>
        <v>#N/A</v>
      </c>
      <c r="AE45" s="52"/>
      <c r="AF45" s="18"/>
    </row>
    <row r="46" spans="2:32" s="11" customFormat="1" ht="102" hidden="1" x14ac:dyDescent="0.25">
      <c r="B46" s="32">
        <f t="shared" si="13"/>
        <v>39</v>
      </c>
      <c r="C46" s="22" t="s">
        <v>94</v>
      </c>
      <c r="D46" s="18" t="s">
        <v>113</v>
      </c>
      <c r="E46" s="41" t="s">
        <v>206</v>
      </c>
      <c r="F46" s="41" t="s">
        <v>209</v>
      </c>
      <c r="G46" s="41" t="s">
        <v>210</v>
      </c>
      <c r="H46" s="18" t="s">
        <v>15</v>
      </c>
      <c r="I46" s="18" t="s">
        <v>13</v>
      </c>
      <c r="J46" s="25">
        <f t="shared" si="23"/>
        <v>1</v>
      </c>
      <c r="K46" s="25">
        <f t="shared" si="24"/>
        <v>4</v>
      </c>
      <c r="L46" s="34">
        <f t="shared" si="10"/>
        <v>4</v>
      </c>
      <c r="M46" s="18" t="str">
        <f>VLOOKUP(K46,MapadeCalor!$B$2:$G$6,J46+1,0)</f>
        <v>MEDIO</v>
      </c>
      <c r="N46" s="50" t="s">
        <v>217</v>
      </c>
      <c r="O46" s="30" t="s">
        <v>121</v>
      </c>
      <c r="P46" s="30" t="s">
        <v>124</v>
      </c>
      <c r="Q46" s="30" t="s">
        <v>3</v>
      </c>
      <c r="R46" s="25">
        <f t="shared" si="25"/>
        <v>5</v>
      </c>
      <c r="S46" s="25">
        <f t="shared" si="26"/>
        <v>5</v>
      </c>
      <c r="T46" s="25">
        <f t="shared" si="27"/>
        <v>0</v>
      </c>
      <c r="U46" s="25">
        <f t="shared" si="28"/>
        <v>10</v>
      </c>
      <c r="V46" s="18" t="str">
        <f>IF(U46=0,"Sin control",(IF(U46&lt;19,"Control Débil",(IF(((U46&gt;=20)*AND(U46&lt;29)),"Control Adecuado",IF(U46&gt;=30,"Control Fuerte","Error"))))))</f>
        <v>Control Débil</v>
      </c>
      <c r="W46" s="18" t="str">
        <f t="shared" si="5"/>
        <v>Cambie el valor del impacto</v>
      </c>
      <c r="X46" s="45" t="s">
        <v>416</v>
      </c>
      <c r="Y46" s="18"/>
      <c r="Z46" s="18"/>
      <c r="AA46" s="25">
        <f t="shared" si="11"/>
        <v>0</v>
      </c>
      <c r="AB46" s="25">
        <f t="shared" si="12"/>
        <v>0</v>
      </c>
      <c r="AC46" s="25">
        <f t="shared" si="7"/>
        <v>0</v>
      </c>
      <c r="AD46" s="58" t="e">
        <f>VLOOKUP(AB46,MapadeCalor!$B$2:$G$6,AA46+1,0)</f>
        <v>#N/A</v>
      </c>
      <c r="AE46" s="62"/>
      <c r="AF46" s="18"/>
    </row>
    <row r="47" spans="2:32" s="14" customFormat="1" ht="119.25" hidden="1" customHeight="1" x14ac:dyDescent="0.25">
      <c r="B47" s="32">
        <f t="shared" si="13"/>
        <v>40</v>
      </c>
      <c r="C47" s="105" t="s">
        <v>126</v>
      </c>
      <c r="D47" s="108" t="s">
        <v>113</v>
      </c>
      <c r="E47" s="41" t="s">
        <v>544</v>
      </c>
      <c r="F47" s="41" t="s">
        <v>545</v>
      </c>
      <c r="G47" s="41" t="s">
        <v>546</v>
      </c>
      <c r="H47" s="108" t="s">
        <v>15</v>
      </c>
      <c r="I47" s="108" t="s">
        <v>13</v>
      </c>
      <c r="J47" s="25">
        <f t="shared" ref="J47" si="29">IF(H47="Raro",1,(IF(H47="Poco Probable",2,(IF(H47="Posible",3,(IF(H47="Probable",4,(IF(H47="Casi Seguro",5,0)))))))))</f>
        <v>1</v>
      </c>
      <c r="K47" s="25">
        <f t="shared" ref="K47" si="30">IF(I47="Insignificante",1,(IF(I47="Menor",2,(IF(I47="Moderado",3,(IF(I47="Mayor",4,(IF(I47="Catastrófico",5,0)))))))))</f>
        <v>4</v>
      </c>
      <c r="L47" s="34">
        <f t="shared" ref="L47" si="31">J47*K47</f>
        <v>4</v>
      </c>
      <c r="M47" s="108" t="str">
        <f>VLOOKUP(K47,MapadeCalor!$B$2:$G$6,J47+1,0)</f>
        <v>MEDIO</v>
      </c>
      <c r="N47" s="50" t="s">
        <v>547</v>
      </c>
      <c r="O47" s="52" t="s">
        <v>122</v>
      </c>
      <c r="P47" s="52" t="s">
        <v>124</v>
      </c>
      <c r="Q47" s="52" t="s">
        <v>3</v>
      </c>
      <c r="R47" s="25">
        <f t="shared" si="25"/>
        <v>15</v>
      </c>
      <c r="S47" s="25">
        <f t="shared" si="26"/>
        <v>5</v>
      </c>
      <c r="T47" s="25">
        <f t="shared" si="27"/>
        <v>0</v>
      </c>
      <c r="U47" s="25">
        <f t="shared" si="28"/>
        <v>20</v>
      </c>
      <c r="V47" s="108" t="str">
        <f t="shared" ref="V47" si="32">IF(U47=0,"Sin control",(IF(U47&lt;19,"Control Débil",(IF(((U47&gt;=20)*AND(U47&lt;29)),"Control Adecuado",IF(U47&gt;=30,"Control Fuerte","Error"))))))</f>
        <v>Control Adecuado</v>
      </c>
      <c r="W47" s="108" t="str">
        <f t="shared" ref="W47" si="33">IF(Q47="Probabilidad","Cambie el valor de la probabilidad",(IF(Q47="Impacto","Cambie el valor del impacto",(IF(Q47="Ambos","Cambie probabilidad e impacto","Sin Acción")))))</f>
        <v>Cambie el valor del impacto</v>
      </c>
      <c r="X47" s="45" t="s">
        <v>548</v>
      </c>
      <c r="Y47" s="108"/>
      <c r="Z47" s="108"/>
      <c r="AA47" s="25"/>
      <c r="AB47" s="25"/>
      <c r="AC47" s="25"/>
      <c r="AD47" s="58"/>
      <c r="AE47" s="62"/>
      <c r="AF47" s="108"/>
    </row>
    <row r="48" spans="2:32" s="11" customFormat="1" ht="409.5" hidden="1" x14ac:dyDescent="0.25">
      <c r="B48" s="32">
        <f t="shared" si="13"/>
        <v>41</v>
      </c>
      <c r="C48" s="109" t="s">
        <v>94</v>
      </c>
      <c r="D48" s="110" t="s">
        <v>119</v>
      </c>
      <c r="E48" s="111" t="s">
        <v>532</v>
      </c>
      <c r="F48" s="112" t="s">
        <v>533</v>
      </c>
      <c r="G48" s="113" t="s">
        <v>215</v>
      </c>
      <c r="H48" s="39" t="s">
        <v>15</v>
      </c>
      <c r="I48" s="39" t="s">
        <v>13</v>
      </c>
      <c r="J48" s="25">
        <f t="shared" si="23"/>
        <v>1</v>
      </c>
      <c r="K48" s="25">
        <f t="shared" si="24"/>
        <v>4</v>
      </c>
      <c r="L48" s="34">
        <f t="shared" si="10"/>
        <v>4</v>
      </c>
      <c r="M48" s="18" t="str">
        <f>VLOOKUP(K48,MapadeCalor!$B$2:$G$6,J48+1,0)</f>
        <v>MEDIO</v>
      </c>
      <c r="N48" s="115" t="s">
        <v>539</v>
      </c>
      <c r="O48" s="30" t="s">
        <v>122</v>
      </c>
      <c r="P48" s="30" t="s">
        <v>124</v>
      </c>
      <c r="Q48" s="30" t="s">
        <v>2</v>
      </c>
      <c r="R48" s="25">
        <f t="shared" si="25"/>
        <v>15</v>
      </c>
      <c r="S48" s="25">
        <f t="shared" si="26"/>
        <v>5</v>
      </c>
      <c r="T48" s="25">
        <f t="shared" si="27"/>
        <v>0</v>
      </c>
      <c r="U48" s="25">
        <f t="shared" si="28"/>
        <v>20</v>
      </c>
      <c r="V48" s="18" t="str">
        <f t="shared" si="4"/>
        <v>Control Adecuado</v>
      </c>
      <c r="W48" s="18" t="str">
        <f t="shared" si="5"/>
        <v>Cambie el valor de la probabilidad</v>
      </c>
      <c r="X48" s="46" t="s">
        <v>542</v>
      </c>
      <c r="Y48" s="18"/>
      <c r="Z48" s="18"/>
      <c r="AA48" s="25">
        <f t="shared" si="11"/>
        <v>0</v>
      </c>
      <c r="AB48" s="25">
        <f t="shared" si="12"/>
        <v>0</v>
      </c>
      <c r="AC48" s="25">
        <f t="shared" si="7"/>
        <v>0</v>
      </c>
      <c r="AD48" s="58" t="e">
        <f>VLOOKUP(AB48,MapadeCalor!$B$2:$G$6,AA48+1,0)</f>
        <v>#N/A</v>
      </c>
      <c r="AE48" s="52"/>
      <c r="AF48" s="18"/>
    </row>
    <row r="49" spans="2:35" s="14" customFormat="1" ht="409.5" hidden="1" x14ac:dyDescent="0.25">
      <c r="B49" s="32">
        <f t="shared" si="13"/>
        <v>42</v>
      </c>
      <c r="C49" s="105" t="s">
        <v>94</v>
      </c>
      <c r="D49" s="107" t="s">
        <v>119</v>
      </c>
      <c r="E49" s="114" t="s">
        <v>534</v>
      </c>
      <c r="F49" s="112" t="s">
        <v>535</v>
      </c>
      <c r="G49" s="52" t="s">
        <v>536</v>
      </c>
      <c r="H49" s="107" t="s">
        <v>15</v>
      </c>
      <c r="I49" s="107" t="s">
        <v>13</v>
      </c>
      <c r="J49" s="25">
        <f t="shared" si="23"/>
        <v>1</v>
      </c>
      <c r="K49" s="25">
        <f t="shared" si="24"/>
        <v>4</v>
      </c>
      <c r="L49" s="34">
        <f t="shared" si="10"/>
        <v>4</v>
      </c>
      <c r="M49" s="18" t="str">
        <f>VLOOKUP(K49,MapadeCalor!$B$2:$G$6,J49+1,0)</f>
        <v>MEDIO</v>
      </c>
      <c r="N49" s="115" t="s">
        <v>540</v>
      </c>
      <c r="O49" s="30" t="s">
        <v>122</v>
      </c>
      <c r="P49" s="30" t="s">
        <v>124</v>
      </c>
      <c r="Q49" s="30" t="s">
        <v>2</v>
      </c>
      <c r="R49" s="25">
        <f t="shared" si="25"/>
        <v>15</v>
      </c>
      <c r="S49" s="25">
        <f t="shared" si="26"/>
        <v>5</v>
      </c>
      <c r="T49" s="25">
        <f t="shared" si="27"/>
        <v>0</v>
      </c>
      <c r="U49" s="25">
        <f t="shared" si="28"/>
        <v>20</v>
      </c>
      <c r="V49" s="18" t="str">
        <f t="shared" si="4"/>
        <v>Control Adecuado</v>
      </c>
      <c r="W49" s="18" t="str">
        <f t="shared" si="5"/>
        <v>Cambie el valor de la probabilidad</v>
      </c>
      <c r="X49" s="46" t="s">
        <v>543</v>
      </c>
      <c r="Y49" s="18"/>
      <c r="Z49" s="18"/>
      <c r="AA49" s="25">
        <f t="shared" si="11"/>
        <v>0</v>
      </c>
      <c r="AB49" s="25">
        <f t="shared" si="12"/>
        <v>0</v>
      </c>
      <c r="AC49" s="25">
        <f t="shared" si="7"/>
        <v>0</v>
      </c>
      <c r="AD49" s="58" t="e">
        <f>VLOOKUP(AB49,MapadeCalor!$B$2:$G$6,AA49+1,0)</f>
        <v>#N/A</v>
      </c>
      <c r="AE49" s="52"/>
      <c r="AF49" s="18"/>
    </row>
    <row r="50" spans="2:35" s="14" customFormat="1" ht="160.5" hidden="1" customHeight="1" x14ac:dyDescent="0.25">
      <c r="B50" s="32">
        <f t="shared" si="13"/>
        <v>43</v>
      </c>
      <c r="C50" s="105" t="s">
        <v>62</v>
      </c>
      <c r="D50" s="107" t="s">
        <v>119</v>
      </c>
      <c r="E50" s="112" t="s">
        <v>537</v>
      </c>
      <c r="F50" s="112" t="s">
        <v>538</v>
      </c>
      <c r="G50" s="52" t="s">
        <v>216</v>
      </c>
      <c r="H50" s="107" t="s">
        <v>141</v>
      </c>
      <c r="I50" s="107" t="s">
        <v>13</v>
      </c>
      <c r="J50" s="25">
        <f t="shared" si="23"/>
        <v>2</v>
      </c>
      <c r="K50" s="25">
        <f t="shared" si="24"/>
        <v>4</v>
      </c>
      <c r="L50" s="34">
        <f t="shared" si="10"/>
        <v>8</v>
      </c>
      <c r="M50" s="18" t="str">
        <f>VLOOKUP(K50,MapadeCalor!$B$2:$G$6,J50+1,0)</f>
        <v>ALTO</v>
      </c>
      <c r="N50" s="115" t="s">
        <v>541</v>
      </c>
      <c r="O50" s="30" t="s">
        <v>122</v>
      </c>
      <c r="P50" s="30" t="s">
        <v>124</v>
      </c>
      <c r="Q50" s="30" t="s">
        <v>2</v>
      </c>
      <c r="R50" s="25">
        <f t="shared" si="25"/>
        <v>15</v>
      </c>
      <c r="S50" s="25">
        <f t="shared" si="26"/>
        <v>5</v>
      </c>
      <c r="T50" s="25">
        <f t="shared" si="27"/>
        <v>0</v>
      </c>
      <c r="U50" s="25">
        <f t="shared" si="28"/>
        <v>20</v>
      </c>
      <c r="V50" s="18" t="str">
        <f t="shared" si="4"/>
        <v>Control Adecuado</v>
      </c>
      <c r="W50" s="18" t="str">
        <f t="shared" si="5"/>
        <v>Cambie el valor de la probabilidad</v>
      </c>
      <c r="X50" s="46" t="s">
        <v>346</v>
      </c>
      <c r="Y50" s="18"/>
      <c r="Z50" s="18"/>
      <c r="AA50" s="25">
        <f t="shared" si="11"/>
        <v>0</v>
      </c>
      <c r="AB50" s="25">
        <f t="shared" si="12"/>
        <v>0</v>
      </c>
      <c r="AC50" s="25">
        <f t="shared" si="7"/>
        <v>0</v>
      </c>
      <c r="AD50" s="58" t="e">
        <f>VLOOKUP(AB50,MapadeCalor!$B$2:$G$6,AA50+1,0)</f>
        <v>#N/A</v>
      </c>
      <c r="AE50" s="52"/>
      <c r="AF50" s="18"/>
    </row>
    <row r="51" spans="2:35" s="14" customFormat="1" ht="336" hidden="1" customHeight="1" x14ac:dyDescent="0.25">
      <c r="B51" s="32">
        <f t="shared" si="13"/>
        <v>44</v>
      </c>
      <c r="C51" s="22" t="s">
        <v>63</v>
      </c>
      <c r="D51" s="18" t="s">
        <v>118</v>
      </c>
      <c r="E51" s="27" t="s">
        <v>417</v>
      </c>
      <c r="F51" s="47" t="s">
        <v>418</v>
      </c>
      <c r="G51" s="18" t="s">
        <v>218</v>
      </c>
      <c r="H51" s="18" t="s">
        <v>17</v>
      </c>
      <c r="I51" s="18" t="s">
        <v>12</v>
      </c>
      <c r="J51" s="25">
        <f t="shared" si="23"/>
        <v>4</v>
      </c>
      <c r="K51" s="25">
        <f t="shared" si="24"/>
        <v>2</v>
      </c>
      <c r="L51" s="34">
        <f t="shared" si="10"/>
        <v>8</v>
      </c>
      <c r="M51" s="18" t="str">
        <f>VLOOKUP(K51,MapadeCalor!$B$2:$G$6,J51+1,0)</f>
        <v>ALTO</v>
      </c>
      <c r="N51" s="52" t="s">
        <v>220</v>
      </c>
      <c r="O51" s="30" t="s">
        <v>122</v>
      </c>
      <c r="P51" s="30" t="s">
        <v>124</v>
      </c>
      <c r="Q51" s="30" t="s">
        <v>2</v>
      </c>
      <c r="R51" s="25">
        <f t="shared" si="25"/>
        <v>15</v>
      </c>
      <c r="S51" s="25">
        <f t="shared" si="26"/>
        <v>5</v>
      </c>
      <c r="T51" s="25">
        <f t="shared" si="27"/>
        <v>0</v>
      </c>
      <c r="U51" s="25">
        <f t="shared" si="28"/>
        <v>20</v>
      </c>
      <c r="V51" s="18" t="str">
        <f t="shared" si="4"/>
        <v>Control Adecuado</v>
      </c>
      <c r="W51" s="18" t="str">
        <f t="shared" si="5"/>
        <v>Cambie el valor de la probabilidad</v>
      </c>
      <c r="X51" s="47" t="s">
        <v>419</v>
      </c>
      <c r="Y51" s="18"/>
      <c r="Z51" s="18"/>
      <c r="AA51" s="25">
        <f t="shared" si="11"/>
        <v>0</v>
      </c>
      <c r="AB51" s="25">
        <f t="shared" si="12"/>
        <v>0</v>
      </c>
      <c r="AC51" s="25">
        <f t="shared" si="7"/>
        <v>0</v>
      </c>
      <c r="AD51" s="58" t="e">
        <f>VLOOKUP(AB51,MapadeCalor!$B$2:$G$6,AA51+1,0)</f>
        <v>#N/A</v>
      </c>
      <c r="AE51" s="63"/>
      <c r="AF51" s="18"/>
    </row>
    <row r="52" spans="2:35" s="14" customFormat="1" ht="234.75" hidden="1" customHeight="1" x14ac:dyDescent="0.25">
      <c r="B52" s="32">
        <f t="shared" si="13"/>
        <v>45</v>
      </c>
      <c r="C52" s="22" t="s">
        <v>63</v>
      </c>
      <c r="D52" s="18" t="s">
        <v>118</v>
      </c>
      <c r="E52" s="47" t="s">
        <v>219</v>
      </c>
      <c r="F52" s="47" t="s">
        <v>225</v>
      </c>
      <c r="G52" s="18" t="s">
        <v>218</v>
      </c>
      <c r="H52" s="18" t="s">
        <v>18</v>
      </c>
      <c r="I52" s="18" t="s">
        <v>12</v>
      </c>
      <c r="J52" s="25">
        <f t="shared" si="23"/>
        <v>5</v>
      </c>
      <c r="K52" s="25">
        <f t="shared" si="24"/>
        <v>2</v>
      </c>
      <c r="L52" s="34">
        <f t="shared" si="10"/>
        <v>10</v>
      </c>
      <c r="M52" s="18" t="str">
        <f>VLOOKUP(K52,MapadeCalor!$B$2:$G$6,J52+1,0)</f>
        <v>ALTO</v>
      </c>
      <c r="N52" s="52" t="s">
        <v>221</v>
      </c>
      <c r="O52" s="30" t="s">
        <v>122</v>
      </c>
      <c r="P52" s="30" t="s">
        <v>124</v>
      </c>
      <c r="Q52" s="30" t="s">
        <v>2</v>
      </c>
      <c r="R52" s="25">
        <f t="shared" si="25"/>
        <v>15</v>
      </c>
      <c r="S52" s="25">
        <f t="shared" si="26"/>
        <v>5</v>
      </c>
      <c r="T52" s="25">
        <f t="shared" si="27"/>
        <v>0</v>
      </c>
      <c r="U52" s="25">
        <f t="shared" si="28"/>
        <v>20</v>
      </c>
      <c r="V52" s="18" t="str">
        <f t="shared" si="4"/>
        <v>Control Adecuado</v>
      </c>
      <c r="W52" s="18" t="str">
        <f t="shared" si="5"/>
        <v>Cambie el valor de la probabilidad</v>
      </c>
      <c r="X52" s="47" t="s">
        <v>222</v>
      </c>
      <c r="Y52" s="18"/>
      <c r="Z52" s="18"/>
      <c r="AA52" s="25">
        <f t="shared" si="11"/>
        <v>0</v>
      </c>
      <c r="AB52" s="25">
        <f t="shared" si="12"/>
        <v>0</v>
      </c>
      <c r="AC52" s="25">
        <f t="shared" si="7"/>
        <v>0</v>
      </c>
      <c r="AD52" s="58" t="e">
        <f>VLOOKUP(AB52,MapadeCalor!$B$2:$G$6,AA52+1,0)</f>
        <v>#N/A</v>
      </c>
      <c r="AE52" s="63"/>
      <c r="AF52" s="18"/>
    </row>
    <row r="53" spans="2:35" s="14" customFormat="1" ht="409.5" hidden="1" customHeight="1" x14ac:dyDescent="0.25">
      <c r="B53" s="32">
        <f t="shared" si="13"/>
        <v>46</v>
      </c>
      <c r="C53" s="22" t="s">
        <v>94</v>
      </c>
      <c r="D53" s="18" t="s">
        <v>118</v>
      </c>
      <c r="E53" s="47" t="s">
        <v>223</v>
      </c>
      <c r="F53" s="30" t="s">
        <v>224</v>
      </c>
      <c r="G53" s="18" t="s">
        <v>218</v>
      </c>
      <c r="H53" s="18" t="s">
        <v>15</v>
      </c>
      <c r="I53" s="18" t="s">
        <v>13</v>
      </c>
      <c r="J53" s="25">
        <f t="shared" si="23"/>
        <v>1</v>
      </c>
      <c r="K53" s="25">
        <f t="shared" si="24"/>
        <v>4</v>
      </c>
      <c r="L53" s="34">
        <f t="shared" si="10"/>
        <v>4</v>
      </c>
      <c r="M53" s="18" t="str">
        <f>VLOOKUP(K53,MapadeCalor!$B$2:$G$6,J53+1,0)</f>
        <v>MEDIO</v>
      </c>
      <c r="N53" s="50" t="s">
        <v>226</v>
      </c>
      <c r="O53" s="30" t="s">
        <v>122</v>
      </c>
      <c r="P53" s="30" t="s">
        <v>124</v>
      </c>
      <c r="Q53" s="30" t="s">
        <v>2</v>
      </c>
      <c r="R53" s="25">
        <f t="shared" si="25"/>
        <v>15</v>
      </c>
      <c r="S53" s="25">
        <f t="shared" si="26"/>
        <v>5</v>
      </c>
      <c r="T53" s="25">
        <f t="shared" si="27"/>
        <v>0</v>
      </c>
      <c r="U53" s="25">
        <f t="shared" si="28"/>
        <v>20</v>
      </c>
      <c r="V53" s="18" t="str">
        <f t="shared" si="4"/>
        <v>Control Adecuado</v>
      </c>
      <c r="W53" s="18" t="str">
        <f t="shared" si="5"/>
        <v>Cambie el valor de la probabilidad</v>
      </c>
      <c r="X53" s="47" t="s">
        <v>420</v>
      </c>
      <c r="Y53" s="18"/>
      <c r="Z53" s="18"/>
      <c r="AA53" s="25">
        <f t="shared" si="11"/>
        <v>0</v>
      </c>
      <c r="AB53" s="25">
        <f t="shared" si="12"/>
        <v>0</v>
      </c>
      <c r="AC53" s="25">
        <f t="shared" si="7"/>
        <v>0</v>
      </c>
      <c r="AD53" s="58" t="e">
        <f>VLOOKUP(AB53,MapadeCalor!$B$2:$G$6,AA53+1,0)</f>
        <v>#N/A</v>
      </c>
      <c r="AE53" s="63"/>
      <c r="AF53" s="18"/>
    </row>
    <row r="54" spans="2:35" s="14" customFormat="1" ht="195" hidden="1" customHeight="1" x14ac:dyDescent="0.25">
      <c r="B54" s="32">
        <f t="shared" si="13"/>
        <v>47</v>
      </c>
      <c r="C54" s="22" t="s">
        <v>93</v>
      </c>
      <c r="D54" s="18" t="s">
        <v>107</v>
      </c>
      <c r="E54" s="47" t="s">
        <v>227</v>
      </c>
      <c r="F54" s="47" t="s">
        <v>230</v>
      </c>
      <c r="G54" s="47" t="s">
        <v>233</v>
      </c>
      <c r="H54" s="18" t="s">
        <v>16</v>
      </c>
      <c r="I54" s="18" t="s">
        <v>13</v>
      </c>
      <c r="J54" s="25">
        <f t="shared" si="23"/>
        <v>3</v>
      </c>
      <c r="K54" s="25">
        <f t="shared" si="24"/>
        <v>4</v>
      </c>
      <c r="L54" s="34">
        <f t="shared" si="10"/>
        <v>12</v>
      </c>
      <c r="M54" s="18" t="str">
        <f>VLOOKUP(K54,MapadeCalor!$B$2:$G$6,J54+1,0)</f>
        <v>ALTO</v>
      </c>
      <c r="N54" s="52" t="s">
        <v>421</v>
      </c>
      <c r="O54" s="30" t="s">
        <v>122</v>
      </c>
      <c r="P54" s="30" t="s">
        <v>124</v>
      </c>
      <c r="Q54" s="30" t="s">
        <v>2</v>
      </c>
      <c r="R54" s="25">
        <f t="shared" si="25"/>
        <v>15</v>
      </c>
      <c r="S54" s="25">
        <f t="shared" si="26"/>
        <v>5</v>
      </c>
      <c r="T54" s="25">
        <f t="shared" si="27"/>
        <v>0</v>
      </c>
      <c r="U54" s="25">
        <f t="shared" si="28"/>
        <v>20</v>
      </c>
      <c r="V54" s="18" t="str">
        <f t="shared" si="4"/>
        <v>Control Adecuado</v>
      </c>
      <c r="W54" s="18" t="str">
        <f t="shared" si="5"/>
        <v>Cambie el valor de la probabilidad</v>
      </c>
      <c r="X54" s="19"/>
      <c r="Y54" s="18"/>
      <c r="Z54" s="18"/>
      <c r="AA54" s="25">
        <f t="shared" si="11"/>
        <v>0</v>
      </c>
      <c r="AB54" s="25">
        <f t="shared" si="12"/>
        <v>0</v>
      </c>
      <c r="AC54" s="25">
        <f t="shared" si="7"/>
        <v>0</v>
      </c>
      <c r="AD54" s="58" t="e">
        <f>VLOOKUP(AB54,MapadeCalor!$B$2:$G$6,AA54+1,0)</f>
        <v>#N/A</v>
      </c>
      <c r="AE54" s="52"/>
      <c r="AF54" s="18"/>
    </row>
    <row r="55" spans="2:35" s="12" customFormat="1" ht="125.25" hidden="1" customHeight="1" x14ac:dyDescent="0.25">
      <c r="B55" s="32">
        <f t="shared" si="13"/>
        <v>48</v>
      </c>
      <c r="C55" s="22" t="s">
        <v>94</v>
      </c>
      <c r="D55" s="18" t="s">
        <v>107</v>
      </c>
      <c r="E55" s="47" t="s">
        <v>228</v>
      </c>
      <c r="F55" s="47" t="s">
        <v>231</v>
      </c>
      <c r="G55" s="47" t="s">
        <v>233</v>
      </c>
      <c r="H55" s="18" t="s">
        <v>16</v>
      </c>
      <c r="I55" s="18" t="s">
        <v>13</v>
      </c>
      <c r="J55" s="25">
        <f t="shared" si="23"/>
        <v>3</v>
      </c>
      <c r="K55" s="25">
        <f t="shared" si="24"/>
        <v>4</v>
      </c>
      <c r="L55" s="34">
        <f t="shared" si="10"/>
        <v>12</v>
      </c>
      <c r="M55" s="18" t="str">
        <f>VLOOKUP(K55,MapadeCalor!$B$2:$G$6,J55+1,0)</f>
        <v>ALTO</v>
      </c>
      <c r="N55" s="52" t="s">
        <v>421</v>
      </c>
      <c r="O55" s="30" t="s">
        <v>122</v>
      </c>
      <c r="P55" s="30" t="s">
        <v>124</v>
      </c>
      <c r="Q55" s="30" t="s">
        <v>2</v>
      </c>
      <c r="R55" s="25">
        <f t="shared" si="25"/>
        <v>15</v>
      </c>
      <c r="S55" s="25">
        <f t="shared" si="26"/>
        <v>5</v>
      </c>
      <c r="T55" s="25">
        <f t="shared" si="27"/>
        <v>0</v>
      </c>
      <c r="U55" s="25">
        <f t="shared" si="28"/>
        <v>20</v>
      </c>
      <c r="V55" s="18" t="str">
        <f t="shared" si="4"/>
        <v>Control Adecuado</v>
      </c>
      <c r="W55" s="18" t="str">
        <f t="shared" si="5"/>
        <v>Cambie el valor de la probabilidad</v>
      </c>
      <c r="X55" s="19"/>
      <c r="Y55" s="18"/>
      <c r="Z55" s="18"/>
      <c r="AA55" s="25">
        <f t="shared" si="11"/>
        <v>0</v>
      </c>
      <c r="AB55" s="25">
        <f t="shared" si="12"/>
        <v>0</v>
      </c>
      <c r="AC55" s="25">
        <f t="shared" si="7"/>
        <v>0</v>
      </c>
      <c r="AD55" s="58" t="e">
        <f>VLOOKUP(AB55,MapadeCalor!$B$2:$G$6,AA55+1,0)</f>
        <v>#N/A</v>
      </c>
      <c r="AE55" s="52"/>
      <c r="AF55" s="18"/>
    </row>
    <row r="56" spans="2:35" ht="100.5" hidden="1" customHeight="1" x14ac:dyDescent="0.25">
      <c r="B56" s="32">
        <f t="shared" si="13"/>
        <v>49</v>
      </c>
      <c r="C56" s="22" t="s">
        <v>93</v>
      </c>
      <c r="D56" s="18" t="s">
        <v>107</v>
      </c>
      <c r="E56" s="47" t="s">
        <v>446</v>
      </c>
      <c r="F56" s="47" t="s">
        <v>232</v>
      </c>
      <c r="G56" s="47" t="s">
        <v>229</v>
      </c>
      <c r="H56" s="18" t="s">
        <v>17</v>
      </c>
      <c r="I56" s="18" t="s">
        <v>20</v>
      </c>
      <c r="J56" s="25">
        <f t="shared" ref="J56:J76" si="34">IF(H56="Raro",1,(IF(H56="Poco Probable",2,(IF(H56="Posible",3,(IF(H56="Probable",4,(IF(H56="Casi Seguro",5,0)))))))))</f>
        <v>4</v>
      </c>
      <c r="K56" s="25">
        <f t="shared" ref="K56:K76" si="35">IF(I56="Insignificante",1,(IF(I56="Menor",2,(IF(I56="Moderado",3,(IF(I56="Mayor",4,(IF(I56="Catastrófico",5,0)))))))))</f>
        <v>3</v>
      </c>
      <c r="L56" s="34">
        <f t="shared" si="10"/>
        <v>12</v>
      </c>
      <c r="M56" s="18" t="str">
        <f>VLOOKUP(K56,MapadeCalor!$B$2:$G$6,J56+1,0)</f>
        <v>MUY ALTO</v>
      </c>
      <c r="N56" s="52" t="s">
        <v>234</v>
      </c>
      <c r="O56" s="30" t="s">
        <v>122</v>
      </c>
      <c r="P56" s="30" t="s">
        <v>124</v>
      </c>
      <c r="Q56" s="30" t="s">
        <v>2</v>
      </c>
      <c r="R56" s="25">
        <f t="shared" ref="R56:R76" si="36">IF(O56="Correctivo",5,(IF(O56="Preventivo",15,(IF(O56="Detectivo",20,0)))))</f>
        <v>15</v>
      </c>
      <c r="S56" s="25">
        <f t="shared" ref="S56:S76" si="37">IF(P56="Manual",5,(IF(P56="Automático",10,0)))</f>
        <v>5</v>
      </c>
      <c r="T56" s="25">
        <f t="shared" ref="T56:T76" si="38">IF(Q56="Probabilidad",0,(IF(Q56="Impacto",0,(IF(Q56="Ambos",10,0)))))</f>
        <v>0</v>
      </c>
      <c r="U56" s="25">
        <f t="shared" ref="U56:U76" si="39">SUM(R56+S56+T56)</f>
        <v>20</v>
      </c>
      <c r="V56" s="18" t="str">
        <f t="shared" si="4"/>
        <v>Control Adecuado</v>
      </c>
      <c r="W56" s="18" t="str">
        <f t="shared" si="5"/>
        <v>Cambie el valor de la probabilidad</v>
      </c>
      <c r="X56" s="19"/>
      <c r="Y56" s="18"/>
      <c r="Z56" s="18"/>
      <c r="AA56" s="25">
        <f t="shared" si="11"/>
        <v>0</v>
      </c>
      <c r="AB56" s="25">
        <f t="shared" si="12"/>
        <v>0</v>
      </c>
      <c r="AC56" s="25">
        <f t="shared" si="7"/>
        <v>0</v>
      </c>
      <c r="AD56" s="58" t="e">
        <f>VLOOKUP(AB56,MapadeCalor!$B$2:$G$6,AA56+1,0)</f>
        <v>#N/A</v>
      </c>
      <c r="AE56" s="52"/>
      <c r="AF56" s="18"/>
    </row>
    <row r="57" spans="2:35" s="14" customFormat="1" ht="409.6" customHeight="1" x14ac:dyDescent="0.25">
      <c r="B57" s="32">
        <f t="shared" si="13"/>
        <v>50</v>
      </c>
      <c r="C57" s="22" t="s">
        <v>62</v>
      </c>
      <c r="D57" s="18" t="s">
        <v>111</v>
      </c>
      <c r="E57" s="30" t="s">
        <v>422</v>
      </c>
      <c r="F57" s="51" t="s">
        <v>439</v>
      </c>
      <c r="G57" s="51" t="s">
        <v>288</v>
      </c>
      <c r="H57" s="18" t="s">
        <v>17</v>
      </c>
      <c r="I57" s="18" t="s">
        <v>20</v>
      </c>
      <c r="J57" s="25">
        <f t="shared" si="34"/>
        <v>4</v>
      </c>
      <c r="K57" s="25">
        <f t="shared" si="35"/>
        <v>3</v>
      </c>
      <c r="L57" s="34">
        <f t="shared" si="10"/>
        <v>12</v>
      </c>
      <c r="M57" s="18" t="str">
        <f>VLOOKUP(K57,MapadeCalor!$B$2:$G$6,J57+1,0)</f>
        <v>MUY ALTO</v>
      </c>
      <c r="N57" s="38" t="s">
        <v>423</v>
      </c>
      <c r="O57" s="30" t="s">
        <v>122</v>
      </c>
      <c r="P57" s="30" t="s">
        <v>124</v>
      </c>
      <c r="Q57" s="30" t="s">
        <v>2</v>
      </c>
      <c r="R57" s="25">
        <f t="shared" si="36"/>
        <v>15</v>
      </c>
      <c r="S57" s="25">
        <f t="shared" si="37"/>
        <v>5</v>
      </c>
      <c r="T57" s="25">
        <f t="shared" si="38"/>
        <v>0</v>
      </c>
      <c r="U57" s="25">
        <f t="shared" si="39"/>
        <v>20</v>
      </c>
      <c r="V57" s="18" t="str">
        <f t="shared" si="4"/>
        <v>Control Adecuado</v>
      </c>
      <c r="W57" s="18" t="str">
        <f t="shared" si="5"/>
        <v>Cambie el valor de la probabilidad</v>
      </c>
      <c r="X57" s="43" t="s">
        <v>194</v>
      </c>
      <c r="Y57" s="18"/>
      <c r="Z57" s="18"/>
      <c r="AA57" s="25">
        <f t="shared" si="11"/>
        <v>0</v>
      </c>
      <c r="AB57" s="25">
        <f t="shared" si="12"/>
        <v>0</v>
      </c>
      <c r="AC57" s="25">
        <f t="shared" si="7"/>
        <v>0</v>
      </c>
      <c r="AD57" s="58" t="e">
        <f>VLOOKUP(AB57,MapadeCalor!$B$2:$G$6,AA57+1,0)</f>
        <v>#N/A</v>
      </c>
      <c r="AE57" s="52"/>
      <c r="AF57" s="18"/>
    </row>
    <row r="58" spans="2:35" s="14" customFormat="1" ht="222" customHeight="1" x14ac:dyDescent="0.25">
      <c r="B58" s="32">
        <f t="shared" si="13"/>
        <v>51</v>
      </c>
      <c r="C58" s="22" t="s">
        <v>62</v>
      </c>
      <c r="D58" s="18" t="s">
        <v>111</v>
      </c>
      <c r="E58" s="18" t="s">
        <v>192</v>
      </c>
      <c r="F58" s="30" t="s">
        <v>440</v>
      </c>
      <c r="G58" s="51" t="s">
        <v>399</v>
      </c>
      <c r="H58" s="18" t="s">
        <v>18</v>
      </c>
      <c r="I58" s="18" t="s">
        <v>20</v>
      </c>
      <c r="J58" s="25">
        <f t="shared" si="34"/>
        <v>5</v>
      </c>
      <c r="K58" s="25">
        <f t="shared" si="35"/>
        <v>3</v>
      </c>
      <c r="L58" s="34">
        <f t="shared" si="10"/>
        <v>15</v>
      </c>
      <c r="M58" s="18" t="str">
        <f>VLOOKUP(K58,MapadeCalor!$B$2:$G$6,J58+1,0)</f>
        <v>MUY ALTO</v>
      </c>
      <c r="N58" s="50" t="s">
        <v>400</v>
      </c>
      <c r="O58" s="30" t="s">
        <v>122</v>
      </c>
      <c r="P58" s="30" t="s">
        <v>124</v>
      </c>
      <c r="Q58" s="30" t="s">
        <v>2</v>
      </c>
      <c r="R58" s="25">
        <f t="shared" si="36"/>
        <v>15</v>
      </c>
      <c r="S58" s="25">
        <f t="shared" si="37"/>
        <v>5</v>
      </c>
      <c r="T58" s="25">
        <f t="shared" si="38"/>
        <v>0</v>
      </c>
      <c r="U58" s="25">
        <f t="shared" si="39"/>
        <v>20</v>
      </c>
      <c r="V58" s="18" t="str">
        <f t="shared" si="4"/>
        <v>Control Adecuado</v>
      </c>
      <c r="W58" s="18" t="str">
        <f t="shared" si="5"/>
        <v>Cambie el valor de la probabilidad</v>
      </c>
      <c r="X58" s="27" t="s">
        <v>193</v>
      </c>
      <c r="Y58" s="18"/>
      <c r="Z58" s="18"/>
      <c r="AA58" s="25">
        <f t="shared" si="11"/>
        <v>0</v>
      </c>
      <c r="AB58" s="25">
        <f t="shared" si="12"/>
        <v>0</v>
      </c>
      <c r="AC58" s="25">
        <f t="shared" si="7"/>
        <v>0</v>
      </c>
      <c r="AD58" s="58" t="e">
        <f>VLOOKUP(AB58,MapadeCalor!$B$2:$G$6,AA58+1,0)</f>
        <v>#N/A</v>
      </c>
      <c r="AE58" s="52"/>
      <c r="AF58" s="18"/>
    </row>
    <row r="59" spans="2:35" s="14" customFormat="1" ht="270.75" customHeight="1" x14ac:dyDescent="0.25">
      <c r="B59" s="32">
        <f t="shared" si="13"/>
        <v>52</v>
      </c>
      <c r="C59" s="22" t="s">
        <v>62</v>
      </c>
      <c r="D59" s="18" t="s">
        <v>111</v>
      </c>
      <c r="E59" s="18" t="s">
        <v>401</v>
      </c>
      <c r="F59" s="30" t="s">
        <v>402</v>
      </c>
      <c r="G59" s="52" t="s">
        <v>403</v>
      </c>
      <c r="H59" s="18" t="s">
        <v>17</v>
      </c>
      <c r="I59" s="18" t="s">
        <v>20</v>
      </c>
      <c r="J59" s="25">
        <f t="shared" si="34"/>
        <v>4</v>
      </c>
      <c r="K59" s="25">
        <f t="shared" si="35"/>
        <v>3</v>
      </c>
      <c r="L59" s="34">
        <f t="shared" si="10"/>
        <v>12</v>
      </c>
      <c r="M59" s="18" t="str">
        <f>VLOOKUP(K59,MapadeCalor!$B$2:$G$6,J59+1,0)</f>
        <v>MUY ALTO</v>
      </c>
      <c r="N59" s="50" t="s">
        <v>424</v>
      </c>
      <c r="O59" s="30" t="s">
        <v>122</v>
      </c>
      <c r="P59" s="30" t="s">
        <v>124</v>
      </c>
      <c r="Q59" s="30" t="s">
        <v>2</v>
      </c>
      <c r="R59" s="25">
        <f t="shared" si="36"/>
        <v>15</v>
      </c>
      <c r="S59" s="25">
        <f t="shared" si="37"/>
        <v>5</v>
      </c>
      <c r="T59" s="25">
        <f t="shared" si="38"/>
        <v>0</v>
      </c>
      <c r="U59" s="25">
        <f t="shared" si="39"/>
        <v>20</v>
      </c>
      <c r="V59" s="18" t="str">
        <f t="shared" si="4"/>
        <v>Control Adecuado</v>
      </c>
      <c r="W59" s="18" t="str">
        <f t="shared" si="5"/>
        <v>Cambie el valor de la probabilidad</v>
      </c>
      <c r="X59" s="27" t="s">
        <v>194</v>
      </c>
      <c r="Y59" s="18"/>
      <c r="Z59" s="18"/>
      <c r="AA59" s="25">
        <f t="shared" si="11"/>
        <v>0</v>
      </c>
      <c r="AB59" s="25">
        <f t="shared" si="12"/>
        <v>0</v>
      </c>
      <c r="AC59" s="25">
        <f t="shared" si="7"/>
        <v>0</v>
      </c>
      <c r="AD59" s="58" t="e">
        <f>VLOOKUP(AB59,MapadeCalor!$B$2:$G$6,AA59+1,0)</f>
        <v>#N/A</v>
      </c>
      <c r="AE59" s="47"/>
      <c r="AF59" s="104"/>
    </row>
    <row r="60" spans="2:35" s="14" customFormat="1" ht="144.75" customHeight="1" x14ac:dyDescent="0.25">
      <c r="B60" s="32">
        <f t="shared" si="13"/>
        <v>53</v>
      </c>
      <c r="C60" s="22" t="s">
        <v>62</v>
      </c>
      <c r="D60" s="18" t="s">
        <v>111</v>
      </c>
      <c r="E60" s="18" t="s">
        <v>235</v>
      </c>
      <c r="F60" s="51" t="s">
        <v>425</v>
      </c>
      <c r="G60" s="51" t="s">
        <v>291</v>
      </c>
      <c r="H60" s="18" t="s">
        <v>17</v>
      </c>
      <c r="I60" s="18" t="s">
        <v>20</v>
      </c>
      <c r="J60" s="25">
        <f t="shared" si="34"/>
        <v>4</v>
      </c>
      <c r="K60" s="25">
        <f t="shared" si="35"/>
        <v>3</v>
      </c>
      <c r="L60" s="34">
        <f t="shared" si="10"/>
        <v>12</v>
      </c>
      <c r="M60" s="18" t="str">
        <f>VLOOKUP(K60,MapadeCalor!$B$2:$G$6,J60+1,0)</f>
        <v>MUY ALTO</v>
      </c>
      <c r="N60" s="38" t="s">
        <v>292</v>
      </c>
      <c r="O60" s="30" t="s">
        <v>122</v>
      </c>
      <c r="P60" s="30" t="s">
        <v>124</v>
      </c>
      <c r="Q60" s="30" t="s">
        <v>2</v>
      </c>
      <c r="R60" s="25">
        <f t="shared" si="36"/>
        <v>15</v>
      </c>
      <c r="S60" s="25">
        <f t="shared" si="37"/>
        <v>5</v>
      </c>
      <c r="T60" s="25">
        <f t="shared" si="38"/>
        <v>0</v>
      </c>
      <c r="U60" s="25">
        <f t="shared" si="39"/>
        <v>20</v>
      </c>
      <c r="V60" s="18" t="str">
        <f t="shared" si="4"/>
        <v>Control Adecuado</v>
      </c>
      <c r="W60" s="18" t="str">
        <f t="shared" si="5"/>
        <v>Cambie el valor de la probabilidad</v>
      </c>
      <c r="X60" s="27" t="s">
        <v>236</v>
      </c>
      <c r="Y60" s="18"/>
      <c r="Z60" s="18"/>
      <c r="AA60" s="25">
        <f t="shared" si="11"/>
        <v>0</v>
      </c>
      <c r="AB60" s="25">
        <f t="shared" si="12"/>
        <v>0</v>
      </c>
      <c r="AC60" s="25">
        <f t="shared" si="7"/>
        <v>0</v>
      </c>
      <c r="AD60" s="58" t="e">
        <f>VLOOKUP(AB60,MapadeCalor!$B$2:$G$6,AA60+1,0)</f>
        <v>#N/A</v>
      </c>
      <c r="AE60" s="52"/>
      <c r="AF60" s="18"/>
    </row>
    <row r="61" spans="2:35" s="14" customFormat="1" ht="123" hidden="1" customHeight="1" x14ac:dyDescent="0.25">
      <c r="B61" s="32">
        <f t="shared" si="13"/>
        <v>54</v>
      </c>
      <c r="C61" s="22" t="s">
        <v>62</v>
      </c>
      <c r="D61" s="18" t="s">
        <v>112</v>
      </c>
      <c r="E61" s="18" t="s">
        <v>237</v>
      </c>
      <c r="F61" s="30" t="s">
        <v>239</v>
      </c>
      <c r="G61" s="30" t="s">
        <v>241</v>
      </c>
      <c r="H61" s="18" t="s">
        <v>18</v>
      </c>
      <c r="I61" s="18" t="s">
        <v>20</v>
      </c>
      <c r="J61" s="25">
        <f t="shared" si="34"/>
        <v>5</v>
      </c>
      <c r="K61" s="25">
        <f t="shared" si="35"/>
        <v>3</v>
      </c>
      <c r="L61" s="34">
        <f t="shared" si="10"/>
        <v>15</v>
      </c>
      <c r="M61" s="18" t="str">
        <f>VLOOKUP(K61,MapadeCalor!$B$2:$G$6,J61+1,0)</f>
        <v>MUY ALTO</v>
      </c>
      <c r="N61" s="50" t="s">
        <v>426</v>
      </c>
      <c r="O61" s="30" t="s">
        <v>122</v>
      </c>
      <c r="P61" s="30" t="s">
        <v>124</v>
      </c>
      <c r="Q61" s="30" t="s">
        <v>3</v>
      </c>
      <c r="R61" s="25">
        <f t="shared" si="36"/>
        <v>15</v>
      </c>
      <c r="S61" s="25">
        <f t="shared" si="37"/>
        <v>5</v>
      </c>
      <c r="T61" s="25">
        <f t="shared" si="38"/>
        <v>0</v>
      </c>
      <c r="U61" s="25">
        <f t="shared" si="39"/>
        <v>20</v>
      </c>
      <c r="V61" s="18" t="str">
        <f t="shared" si="4"/>
        <v>Control Adecuado</v>
      </c>
      <c r="W61" s="18" t="str">
        <f t="shared" si="5"/>
        <v>Cambie el valor del impacto</v>
      </c>
      <c r="X61" s="27" t="s">
        <v>427</v>
      </c>
      <c r="Y61" s="18"/>
      <c r="Z61" s="18"/>
      <c r="AA61" s="25">
        <f t="shared" si="11"/>
        <v>0</v>
      </c>
      <c r="AB61" s="25">
        <f t="shared" si="12"/>
        <v>0</v>
      </c>
      <c r="AC61" s="25">
        <f t="shared" si="7"/>
        <v>0</v>
      </c>
      <c r="AD61" s="58" t="e">
        <f>VLOOKUP(AB61,MapadeCalor!$B$2:$G$6,AA61+1,0)</f>
        <v>#N/A</v>
      </c>
      <c r="AE61" s="52"/>
      <c r="AF61" s="18"/>
    </row>
    <row r="62" spans="2:35" s="14" customFormat="1" ht="114.75" hidden="1" x14ac:dyDescent="0.25">
      <c r="B62" s="32">
        <f t="shared" si="13"/>
        <v>55</v>
      </c>
      <c r="C62" s="22" t="s">
        <v>94</v>
      </c>
      <c r="D62" s="18" t="s">
        <v>112</v>
      </c>
      <c r="E62" s="18" t="s">
        <v>238</v>
      </c>
      <c r="F62" s="30" t="s">
        <v>240</v>
      </c>
      <c r="G62" s="30" t="s">
        <v>242</v>
      </c>
      <c r="H62" s="18" t="s">
        <v>17</v>
      </c>
      <c r="I62" s="18" t="s">
        <v>20</v>
      </c>
      <c r="J62" s="25">
        <f t="shared" si="34"/>
        <v>4</v>
      </c>
      <c r="K62" s="25">
        <f t="shared" si="35"/>
        <v>3</v>
      </c>
      <c r="L62" s="34">
        <f t="shared" si="10"/>
        <v>12</v>
      </c>
      <c r="M62" s="18" t="str">
        <f>VLOOKUP(K62,MapadeCalor!$B$2:$G$6,J62+1,0)</f>
        <v>MUY ALTO</v>
      </c>
      <c r="N62" s="50" t="s">
        <v>428</v>
      </c>
      <c r="O62" s="30" t="s">
        <v>122</v>
      </c>
      <c r="P62" s="30" t="s">
        <v>124</v>
      </c>
      <c r="Q62" s="30" t="s">
        <v>3</v>
      </c>
      <c r="R62" s="25">
        <f t="shared" si="36"/>
        <v>15</v>
      </c>
      <c r="S62" s="25">
        <f t="shared" si="37"/>
        <v>5</v>
      </c>
      <c r="T62" s="25">
        <f t="shared" si="38"/>
        <v>0</v>
      </c>
      <c r="U62" s="25">
        <f t="shared" si="39"/>
        <v>20</v>
      </c>
      <c r="V62" s="18" t="str">
        <f t="shared" si="4"/>
        <v>Control Adecuado</v>
      </c>
      <c r="W62" s="18" t="str">
        <f t="shared" si="5"/>
        <v>Cambie el valor del impacto</v>
      </c>
      <c r="X62" s="27" t="s">
        <v>243</v>
      </c>
      <c r="Y62" s="18"/>
      <c r="Z62" s="18"/>
      <c r="AA62" s="25">
        <f t="shared" si="11"/>
        <v>0</v>
      </c>
      <c r="AB62" s="25">
        <f t="shared" si="12"/>
        <v>0</v>
      </c>
      <c r="AC62" s="25">
        <f t="shared" si="7"/>
        <v>0</v>
      </c>
      <c r="AD62" s="58" t="e">
        <f>VLOOKUP(AB62,MapadeCalor!$B$2:$G$6,AA62+1,0)</f>
        <v>#N/A</v>
      </c>
      <c r="AE62" s="52"/>
      <c r="AF62" s="18"/>
    </row>
    <row r="63" spans="2:35" s="14" customFormat="1" ht="120.75" hidden="1" customHeight="1" x14ac:dyDescent="0.25">
      <c r="B63" s="32">
        <f t="shared" si="13"/>
        <v>56</v>
      </c>
      <c r="C63" s="22" t="s">
        <v>62</v>
      </c>
      <c r="D63" s="18" t="s">
        <v>112</v>
      </c>
      <c r="E63" s="18" t="s">
        <v>250</v>
      </c>
      <c r="F63" s="30" t="s">
        <v>429</v>
      </c>
      <c r="G63" s="30" t="s">
        <v>241</v>
      </c>
      <c r="H63" s="18" t="s">
        <v>141</v>
      </c>
      <c r="I63" s="18" t="s">
        <v>11</v>
      </c>
      <c r="J63" s="25">
        <f t="shared" si="34"/>
        <v>2</v>
      </c>
      <c r="K63" s="25">
        <f t="shared" si="35"/>
        <v>1</v>
      </c>
      <c r="L63" s="34">
        <f t="shared" si="10"/>
        <v>2</v>
      </c>
      <c r="M63" s="18" t="str">
        <f>VLOOKUP(K63,MapadeCalor!$B$2:$G$6,J63+1,0)</f>
        <v>BAJO</v>
      </c>
      <c r="N63" s="50" t="s">
        <v>247</v>
      </c>
      <c r="O63" s="30" t="s">
        <v>122</v>
      </c>
      <c r="P63" s="30" t="s">
        <v>124</v>
      </c>
      <c r="Q63" s="30" t="s">
        <v>3</v>
      </c>
      <c r="R63" s="25">
        <f t="shared" si="36"/>
        <v>15</v>
      </c>
      <c r="S63" s="25">
        <f t="shared" si="37"/>
        <v>5</v>
      </c>
      <c r="T63" s="25">
        <f t="shared" si="38"/>
        <v>0</v>
      </c>
      <c r="U63" s="25">
        <f t="shared" si="39"/>
        <v>20</v>
      </c>
      <c r="V63" s="18" t="str">
        <f t="shared" si="4"/>
        <v>Control Adecuado</v>
      </c>
      <c r="W63" s="18" t="str">
        <f t="shared" si="5"/>
        <v>Cambie el valor del impacto</v>
      </c>
      <c r="X63" s="27" t="s">
        <v>248</v>
      </c>
      <c r="Y63" s="18"/>
      <c r="Z63" s="18"/>
      <c r="AA63" s="25">
        <f t="shared" si="11"/>
        <v>0</v>
      </c>
      <c r="AB63" s="25">
        <f t="shared" si="12"/>
        <v>0</v>
      </c>
      <c r="AC63" s="25">
        <f t="shared" si="7"/>
        <v>0</v>
      </c>
      <c r="AD63" s="58" t="e">
        <f>VLOOKUP(AB63,MapadeCalor!$B$2:$G$6,AA63+1,0)</f>
        <v>#N/A</v>
      </c>
      <c r="AE63" s="52"/>
      <c r="AF63" s="18"/>
    </row>
    <row r="64" spans="2:35" s="14" customFormat="1" ht="129.75" hidden="1" customHeight="1" x14ac:dyDescent="0.25">
      <c r="B64" s="32">
        <f t="shared" si="13"/>
        <v>57</v>
      </c>
      <c r="C64" s="22" t="s">
        <v>94</v>
      </c>
      <c r="D64" s="18" t="s">
        <v>112</v>
      </c>
      <c r="E64" s="18" t="s">
        <v>244</v>
      </c>
      <c r="F64" s="30" t="s">
        <v>245</v>
      </c>
      <c r="G64" s="30" t="s">
        <v>246</v>
      </c>
      <c r="H64" s="18" t="s">
        <v>17</v>
      </c>
      <c r="I64" s="18" t="s">
        <v>14</v>
      </c>
      <c r="J64" s="25">
        <f t="shared" si="34"/>
        <v>4</v>
      </c>
      <c r="K64" s="25">
        <f t="shared" si="35"/>
        <v>5</v>
      </c>
      <c r="L64" s="34">
        <f t="shared" si="10"/>
        <v>20</v>
      </c>
      <c r="M64" s="18" t="str">
        <f>VLOOKUP(K64,MapadeCalor!$B$2:$G$6,J64+1,0)</f>
        <v>MUY ALTO</v>
      </c>
      <c r="N64" s="50" t="s">
        <v>430</v>
      </c>
      <c r="O64" s="30" t="s">
        <v>122</v>
      </c>
      <c r="P64" s="30" t="s">
        <v>124</v>
      </c>
      <c r="Q64" s="30" t="s">
        <v>3</v>
      </c>
      <c r="R64" s="25">
        <f t="shared" si="36"/>
        <v>15</v>
      </c>
      <c r="S64" s="25">
        <f t="shared" si="37"/>
        <v>5</v>
      </c>
      <c r="T64" s="25">
        <f t="shared" si="38"/>
        <v>0</v>
      </c>
      <c r="U64" s="25">
        <f t="shared" si="39"/>
        <v>20</v>
      </c>
      <c r="V64" s="18" t="str">
        <f t="shared" si="4"/>
        <v>Control Adecuado</v>
      </c>
      <c r="W64" s="18" t="str">
        <f t="shared" si="5"/>
        <v>Cambie el valor del impacto</v>
      </c>
      <c r="X64" s="27" t="s">
        <v>249</v>
      </c>
      <c r="Y64" s="18"/>
      <c r="Z64" s="18"/>
      <c r="AA64" s="25">
        <f t="shared" si="11"/>
        <v>0</v>
      </c>
      <c r="AB64" s="25">
        <f t="shared" si="12"/>
        <v>0</v>
      </c>
      <c r="AC64" s="25">
        <f t="shared" si="7"/>
        <v>0</v>
      </c>
      <c r="AD64" s="58" t="e">
        <f>VLOOKUP(AB64,MapadeCalor!$B$2:$G$6,AA64+1,0)</f>
        <v>#N/A</v>
      </c>
      <c r="AE64" s="52"/>
      <c r="AF64" s="18"/>
      <c r="AI64" s="48"/>
    </row>
    <row r="65" spans="2:32" s="14" customFormat="1" ht="147" hidden="1" customHeight="1" x14ac:dyDescent="0.25">
      <c r="B65" s="32">
        <f t="shared" si="13"/>
        <v>58</v>
      </c>
      <c r="C65" s="22" t="s">
        <v>93</v>
      </c>
      <c r="D65" s="18" t="s">
        <v>253</v>
      </c>
      <c r="E65" s="18" t="s">
        <v>263</v>
      </c>
      <c r="F65" s="30" t="s">
        <v>264</v>
      </c>
      <c r="G65" s="30" t="s">
        <v>255</v>
      </c>
      <c r="H65" s="18" t="s">
        <v>17</v>
      </c>
      <c r="I65" s="18" t="s">
        <v>20</v>
      </c>
      <c r="J65" s="25">
        <f t="shared" si="34"/>
        <v>4</v>
      </c>
      <c r="K65" s="25">
        <f t="shared" si="35"/>
        <v>3</v>
      </c>
      <c r="L65" s="34">
        <f t="shared" si="10"/>
        <v>12</v>
      </c>
      <c r="M65" s="18" t="str">
        <f>VLOOKUP(K65,MapadeCalor!$B$2:$G$6,J65+1,0)</f>
        <v>MUY ALTO</v>
      </c>
      <c r="N65" s="50" t="s">
        <v>265</v>
      </c>
      <c r="O65" s="30" t="s">
        <v>122</v>
      </c>
      <c r="P65" s="30" t="s">
        <v>124</v>
      </c>
      <c r="Q65" s="30" t="s">
        <v>2</v>
      </c>
      <c r="R65" s="25">
        <f t="shared" si="36"/>
        <v>15</v>
      </c>
      <c r="S65" s="25">
        <f t="shared" si="37"/>
        <v>5</v>
      </c>
      <c r="T65" s="25">
        <f t="shared" si="38"/>
        <v>0</v>
      </c>
      <c r="U65" s="25">
        <f t="shared" si="39"/>
        <v>20</v>
      </c>
      <c r="V65" s="18" t="str">
        <f t="shared" si="4"/>
        <v>Control Adecuado</v>
      </c>
      <c r="W65" s="18" t="str">
        <f t="shared" si="5"/>
        <v>Cambie el valor de la probabilidad</v>
      </c>
      <c r="X65" s="27" t="s">
        <v>259</v>
      </c>
      <c r="Y65" s="18"/>
      <c r="Z65" s="18"/>
      <c r="AA65" s="25">
        <f t="shared" si="11"/>
        <v>0</v>
      </c>
      <c r="AB65" s="25">
        <f t="shared" si="12"/>
        <v>0</v>
      </c>
      <c r="AC65" s="25">
        <f t="shared" si="7"/>
        <v>0</v>
      </c>
      <c r="AD65" s="58" t="e">
        <f>VLOOKUP(AB65,MapadeCalor!$B$2:$G$6,AA65+1,0)</f>
        <v>#N/A</v>
      </c>
      <c r="AE65" s="52"/>
      <c r="AF65" s="18"/>
    </row>
    <row r="66" spans="2:32" s="14" customFormat="1" ht="216" hidden="1" customHeight="1" x14ac:dyDescent="0.25">
      <c r="B66" s="32">
        <f t="shared" si="13"/>
        <v>59</v>
      </c>
      <c r="C66" s="22" t="s">
        <v>62</v>
      </c>
      <c r="D66" s="18" t="s">
        <v>253</v>
      </c>
      <c r="E66" s="18" t="s">
        <v>251</v>
      </c>
      <c r="F66" s="30" t="s">
        <v>266</v>
      </c>
      <c r="G66" s="30" t="s">
        <v>256</v>
      </c>
      <c r="H66" s="18" t="s">
        <v>17</v>
      </c>
      <c r="I66" s="18" t="s">
        <v>13</v>
      </c>
      <c r="J66" s="25">
        <f t="shared" si="34"/>
        <v>4</v>
      </c>
      <c r="K66" s="25">
        <f t="shared" si="35"/>
        <v>4</v>
      </c>
      <c r="L66" s="34">
        <f t="shared" si="10"/>
        <v>16</v>
      </c>
      <c r="M66" s="18" t="str">
        <f>VLOOKUP(K66,MapadeCalor!$B$2:$G$6,J66+1,0)</f>
        <v>MUY ALTO</v>
      </c>
      <c r="N66" s="50" t="s">
        <v>267</v>
      </c>
      <c r="O66" s="30" t="s">
        <v>122</v>
      </c>
      <c r="P66" s="30" t="s">
        <v>124</v>
      </c>
      <c r="Q66" s="30" t="s">
        <v>135</v>
      </c>
      <c r="R66" s="25">
        <f t="shared" si="36"/>
        <v>15</v>
      </c>
      <c r="S66" s="25">
        <f t="shared" si="37"/>
        <v>5</v>
      </c>
      <c r="T66" s="25">
        <f t="shared" si="38"/>
        <v>10</v>
      </c>
      <c r="U66" s="25">
        <f t="shared" si="39"/>
        <v>30</v>
      </c>
      <c r="V66" s="18" t="str">
        <f t="shared" si="4"/>
        <v>Control Fuerte</v>
      </c>
      <c r="W66" s="18" t="str">
        <f t="shared" si="5"/>
        <v>Cambie probabilidad e impacto</v>
      </c>
      <c r="X66" s="27" t="s">
        <v>268</v>
      </c>
      <c r="Y66" s="18"/>
      <c r="Z66" s="18"/>
      <c r="AA66" s="25">
        <f t="shared" si="11"/>
        <v>0</v>
      </c>
      <c r="AB66" s="25">
        <f t="shared" si="12"/>
        <v>0</v>
      </c>
      <c r="AC66" s="25">
        <f t="shared" si="7"/>
        <v>0</v>
      </c>
      <c r="AD66" s="58" t="e">
        <f>VLOOKUP(AB66,MapadeCalor!$B$2:$G$6,AA66+1,0)</f>
        <v>#N/A</v>
      </c>
      <c r="AE66" s="52"/>
      <c r="AF66" s="18"/>
    </row>
    <row r="67" spans="2:32" s="14" customFormat="1" ht="210" hidden="1" customHeight="1" x14ac:dyDescent="0.25">
      <c r="B67" s="32">
        <f t="shared" si="13"/>
        <v>60</v>
      </c>
      <c r="C67" s="22" t="s">
        <v>62</v>
      </c>
      <c r="D67" s="18" t="s">
        <v>253</v>
      </c>
      <c r="E67" s="18" t="s">
        <v>252</v>
      </c>
      <c r="F67" s="30" t="s">
        <v>254</v>
      </c>
      <c r="G67" s="30" t="s">
        <v>257</v>
      </c>
      <c r="H67" s="18" t="s">
        <v>17</v>
      </c>
      <c r="I67" s="18" t="s">
        <v>12</v>
      </c>
      <c r="J67" s="25">
        <f t="shared" si="34"/>
        <v>4</v>
      </c>
      <c r="K67" s="25">
        <f t="shared" si="35"/>
        <v>2</v>
      </c>
      <c r="L67" s="34">
        <f t="shared" si="10"/>
        <v>8</v>
      </c>
      <c r="M67" s="18" t="str">
        <f>VLOOKUP(K67,MapadeCalor!$B$2:$G$6,J67+1,0)</f>
        <v>ALTO</v>
      </c>
      <c r="N67" s="50" t="s">
        <v>258</v>
      </c>
      <c r="O67" s="30" t="s">
        <v>123</v>
      </c>
      <c r="P67" s="30" t="s">
        <v>124</v>
      </c>
      <c r="Q67" s="30" t="s">
        <v>2</v>
      </c>
      <c r="R67" s="25">
        <f t="shared" si="36"/>
        <v>20</v>
      </c>
      <c r="S67" s="25">
        <f t="shared" si="37"/>
        <v>5</v>
      </c>
      <c r="T67" s="25">
        <f t="shared" si="38"/>
        <v>0</v>
      </c>
      <c r="U67" s="25">
        <f t="shared" si="39"/>
        <v>25</v>
      </c>
      <c r="V67" s="18" t="str">
        <f t="shared" si="4"/>
        <v>Control Adecuado</v>
      </c>
      <c r="W67" s="18" t="str">
        <f t="shared" si="5"/>
        <v>Cambie el valor de la probabilidad</v>
      </c>
      <c r="X67" s="27" t="s">
        <v>260</v>
      </c>
      <c r="Y67" s="18"/>
      <c r="Z67" s="18"/>
      <c r="AA67" s="25">
        <f t="shared" si="11"/>
        <v>0</v>
      </c>
      <c r="AB67" s="25">
        <f t="shared" si="12"/>
        <v>0</v>
      </c>
      <c r="AC67" s="25">
        <f t="shared" si="7"/>
        <v>0</v>
      </c>
      <c r="AD67" s="58" t="e">
        <f>VLOOKUP(AB67,MapadeCalor!$B$2:$G$6,AA67+1,0)</f>
        <v>#N/A</v>
      </c>
      <c r="AE67" s="52"/>
      <c r="AF67" s="18"/>
    </row>
    <row r="68" spans="2:32" s="14" customFormat="1" ht="174.75" hidden="1" customHeight="1" x14ac:dyDescent="0.25">
      <c r="B68" s="32">
        <f t="shared" si="13"/>
        <v>61</v>
      </c>
      <c r="C68" s="22" t="s">
        <v>93</v>
      </c>
      <c r="D68" s="18" t="s">
        <v>106</v>
      </c>
      <c r="E68" s="30" t="s">
        <v>261</v>
      </c>
      <c r="F68" s="47" t="s">
        <v>431</v>
      </c>
      <c r="G68" s="47" t="s">
        <v>432</v>
      </c>
      <c r="H68" s="18" t="s">
        <v>15</v>
      </c>
      <c r="I68" s="18" t="s">
        <v>20</v>
      </c>
      <c r="J68" s="25">
        <f t="shared" si="34"/>
        <v>1</v>
      </c>
      <c r="K68" s="25">
        <f t="shared" si="35"/>
        <v>3</v>
      </c>
      <c r="L68" s="34">
        <f t="shared" si="10"/>
        <v>3</v>
      </c>
      <c r="M68" s="18" t="str">
        <f>VLOOKUP(K68,MapadeCalor!$B$2:$G$6,J68+1,0)</f>
        <v>BAJO</v>
      </c>
      <c r="N68" s="52" t="s">
        <v>262</v>
      </c>
      <c r="O68" s="30" t="s">
        <v>122</v>
      </c>
      <c r="P68" s="30" t="s">
        <v>124</v>
      </c>
      <c r="Q68" s="30" t="s">
        <v>135</v>
      </c>
      <c r="R68" s="25">
        <f t="shared" si="36"/>
        <v>15</v>
      </c>
      <c r="S68" s="25">
        <f t="shared" si="37"/>
        <v>5</v>
      </c>
      <c r="T68" s="25">
        <f t="shared" si="38"/>
        <v>10</v>
      </c>
      <c r="U68" s="25">
        <f t="shared" si="39"/>
        <v>30</v>
      </c>
      <c r="V68" s="18" t="str">
        <f t="shared" si="4"/>
        <v>Control Fuerte</v>
      </c>
      <c r="W68" s="18" t="str">
        <f t="shared" si="5"/>
        <v>Cambie probabilidad e impacto</v>
      </c>
      <c r="X68" s="27" t="s">
        <v>433</v>
      </c>
      <c r="Y68" s="18"/>
      <c r="Z68" s="18"/>
      <c r="AA68" s="25">
        <f t="shared" si="11"/>
        <v>0</v>
      </c>
      <c r="AB68" s="25">
        <f t="shared" si="12"/>
        <v>0</v>
      </c>
      <c r="AC68" s="25">
        <f t="shared" si="7"/>
        <v>0</v>
      </c>
      <c r="AD68" s="58" t="e">
        <f>VLOOKUP(AB68,MapadeCalor!$B$2:$G$6,AA68+1,0)</f>
        <v>#N/A</v>
      </c>
      <c r="AE68" s="52"/>
      <c r="AF68" s="18"/>
    </row>
    <row r="69" spans="2:32" s="14" customFormat="1" ht="207" hidden="1" customHeight="1" x14ac:dyDescent="0.25">
      <c r="B69" s="32">
        <f t="shared" si="13"/>
        <v>62</v>
      </c>
      <c r="C69" s="22" t="s">
        <v>62</v>
      </c>
      <c r="D69" s="18" t="s">
        <v>106</v>
      </c>
      <c r="E69" s="30" t="s">
        <v>438</v>
      </c>
      <c r="F69" s="30" t="s">
        <v>269</v>
      </c>
      <c r="G69" s="30" t="s">
        <v>270</v>
      </c>
      <c r="H69" s="18" t="s">
        <v>17</v>
      </c>
      <c r="I69" s="18" t="s">
        <v>13</v>
      </c>
      <c r="J69" s="25">
        <f t="shared" si="34"/>
        <v>4</v>
      </c>
      <c r="K69" s="25">
        <f t="shared" si="35"/>
        <v>4</v>
      </c>
      <c r="L69" s="34">
        <f t="shared" si="10"/>
        <v>16</v>
      </c>
      <c r="M69" s="18" t="str">
        <f>VLOOKUP(K69,MapadeCalor!$B$2:$G$6,J69+1,0)</f>
        <v>MUY ALTO</v>
      </c>
      <c r="N69" s="50" t="s">
        <v>271</v>
      </c>
      <c r="O69" s="30" t="s">
        <v>122</v>
      </c>
      <c r="P69" s="30" t="s">
        <v>124</v>
      </c>
      <c r="Q69" s="30" t="s">
        <v>2</v>
      </c>
      <c r="R69" s="25">
        <f t="shared" si="36"/>
        <v>15</v>
      </c>
      <c r="S69" s="25">
        <f t="shared" si="37"/>
        <v>5</v>
      </c>
      <c r="T69" s="25">
        <f t="shared" si="38"/>
        <v>0</v>
      </c>
      <c r="U69" s="25">
        <f t="shared" si="39"/>
        <v>20</v>
      </c>
      <c r="V69" s="18" t="str">
        <f t="shared" si="4"/>
        <v>Control Adecuado</v>
      </c>
      <c r="W69" s="18" t="str">
        <f t="shared" si="5"/>
        <v>Cambie el valor de la probabilidad</v>
      </c>
      <c r="X69" s="27" t="s">
        <v>271</v>
      </c>
      <c r="Y69" s="18"/>
      <c r="Z69" s="18"/>
      <c r="AA69" s="25">
        <f t="shared" si="11"/>
        <v>0</v>
      </c>
      <c r="AB69" s="25">
        <f t="shared" si="12"/>
        <v>0</v>
      </c>
      <c r="AC69" s="25">
        <f t="shared" si="7"/>
        <v>0</v>
      </c>
      <c r="AD69" s="58" t="e">
        <f>VLOOKUP(AB69,MapadeCalor!$B$2:$G$6,AA69+1,0)</f>
        <v>#N/A</v>
      </c>
      <c r="AE69" s="52"/>
      <c r="AF69" s="18"/>
    </row>
    <row r="70" spans="2:32" s="14" customFormat="1" ht="178.5" hidden="1" customHeight="1" x14ac:dyDescent="0.25">
      <c r="B70" s="32">
        <f t="shared" si="13"/>
        <v>63</v>
      </c>
      <c r="C70" s="22" t="s">
        <v>94</v>
      </c>
      <c r="D70" s="18" t="s">
        <v>106</v>
      </c>
      <c r="E70" s="30" t="s">
        <v>272</v>
      </c>
      <c r="F70" s="30" t="s">
        <v>273</v>
      </c>
      <c r="G70" s="30" t="s">
        <v>274</v>
      </c>
      <c r="H70" s="18" t="s">
        <v>15</v>
      </c>
      <c r="I70" s="18" t="s">
        <v>11</v>
      </c>
      <c r="J70" s="25">
        <f t="shared" si="34"/>
        <v>1</v>
      </c>
      <c r="K70" s="25">
        <f t="shared" si="35"/>
        <v>1</v>
      </c>
      <c r="L70" s="34">
        <f t="shared" si="10"/>
        <v>1</v>
      </c>
      <c r="M70" s="18" t="str">
        <f>VLOOKUP(K70,MapadeCalor!$B$2:$G$6,J70+1,0)</f>
        <v>BAJO</v>
      </c>
      <c r="N70" s="50" t="s">
        <v>275</v>
      </c>
      <c r="O70" s="30" t="s">
        <v>122</v>
      </c>
      <c r="P70" s="30" t="s">
        <v>124</v>
      </c>
      <c r="Q70" s="30" t="s">
        <v>135</v>
      </c>
      <c r="R70" s="25">
        <f t="shared" si="36"/>
        <v>15</v>
      </c>
      <c r="S70" s="25">
        <f t="shared" si="37"/>
        <v>5</v>
      </c>
      <c r="T70" s="25">
        <f t="shared" si="38"/>
        <v>10</v>
      </c>
      <c r="U70" s="25">
        <f t="shared" si="39"/>
        <v>30</v>
      </c>
      <c r="V70" s="18" t="str">
        <f t="shared" si="4"/>
        <v>Control Fuerte</v>
      </c>
      <c r="W70" s="18" t="str">
        <f t="shared" si="5"/>
        <v>Cambie probabilidad e impacto</v>
      </c>
      <c r="X70" s="27" t="s">
        <v>276</v>
      </c>
      <c r="Y70" s="18"/>
      <c r="Z70" s="18"/>
      <c r="AA70" s="25">
        <f t="shared" si="11"/>
        <v>0</v>
      </c>
      <c r="AB70" s="25">
        <f t="shared" si="12"/>
        <v>0</v>
      </c>
      <c r="AC70" s="25">
        <f t="shared" si="7"/>
        <v>0</v>
      </c>
      <c r="AD70" s="58" t="e">
        <f>VLOOKUP(AB70,MapadeCalor!$B$2:$G$6,AA70+1,0)</f>
        <v>#N/A</v>
      </c>
      <c r="AE70" s="52"/>
      <c r="AF70" s="18"/>
    </row>
    <row r="71" spans="2:32" s="14" customFormat="1" ht="160.5" hidden="1" customHeight="1" x14ac:dyDescent="0.25">
      <c r="B71" s="32">
        <f t="shared" si="13"/>
        <v>64</v>
      </c>
      <c r="C71" s="22" t="s">
        <v>62</v>
      </c>
      <c r="D71" s="18" t="s">
        <v>112</v>
      </c>
      <c r="E71" s="52" t="s">
        <v>293</v>
      </c>
      <c r="F71" s="52" t="s">
        <v>294</v>
      </c>
      <c r="G71" s="52" t="s">
        <v>434</v>
      </c>
      <c r="H71" s="18" t="s">
        <v>16</v>
      </c>
      <c r="I71" s="18" t="s">
        <v>12</v>
      </c>
      <c r="J71" s="25">
        <f t="shared" si="34"/>
        <v>3</v>
      </c>
      <c r="K71" s="25">
        <f t="shared" si="35"/>
        <v>2</v>
      </c>
      <c r="L71" s="34">
        <f t="shared" si="10"/>
        <v>6</v>
      </c>
      <c r="M71" s="18" t="str">
        <f>VLOOKUP(K71,MapadeCalor!$B$2:$G$6,J71+1,0)</f>
        <v>MEDIO</v>
      </c>
      <c r="N71" s="43" t="s">
        <v>298</v>
      </c>
      <c r="O71" s="30" t="s">
        <v>122</v>
      </c>
      <c r="P71" s="30" t="s">
        <v>124</v>
      </c>
      <c r="Q71" s="30" t="s">
        <v>2</v>
      </c>
      <c r="R71" s="25">
        <f t="shared" si="36"/>
        <v>15</v>
      </c>
      <c r="S71" s="25">
        <f t="shared" si="37"/>
        <v>5</v>
      </c>
      <c r="T71" s="25">
        <f t="shared" si="38"/>
        <v>0</v>
      </c>
      <c r="U71" s="25">
        <f t="shared" si="39"/>
        <v>20</v>
      </c>
      <c r="V71" s="18" t="str">
        <f t="shared" si="4"/>
        <v>Control Adecuado</v>
      </c>
      <c r="W71" s="18" t="str">
        <f t="shared" si="5"/>
        <v>Cambie el valor de la probabilidad</v>
      </c>
      <c r="X71" s="19" t="s">
        <v>300</v>
      </c>
      <c r="Y71" s="18"/>
      <c r="Z71" s="18"/>
      <c r="AA71" s="25">
        <f t="shared" si="11"/>
        <v>0</v>
      </c>
      <c r="AB71" s="25">
        <f t="shared" si="12"/>
        <v>0</v>
      </c>
      <c r="AC71" s="25">
        <f t="shared" si="7"/>
        <v>0</v>
      </c>
      <c r="AD71" s="58" t="e">
        <f>VLOOKUP(AB71,MapadeCalor!$B$2:$G$6,AA71+1,0)</f>
        <v>#N/A</v>
      </c>
      <c r="AE71" s="52"/>
      <c r="AF71" s="18"/>
    </row>
    <row r="72" spans="2:32" s="14" customFormat="1" ht="116.25" hidden="1" customHeight="1" x14ac:dyDescent="0.25">
      <c r="B72" s="32">
        <f t="shared" si="13"/>
        <v>65</v>
      </c>
      <c r="C72" s="22" t="s">
        <v>94</v>
      </c>
      <c r="D72" s="18" t="s">
        <v>112</v>
      </c>
      <c r="E72" s="52" t="s">
        <v>295</v>
      </c>
      <c r="F72" s="52" t="s">
        <v>296</v>
      </c>
      <c r="G72" s="52" t="s">
        <v>297</v>
      </c>
      <c r="H72" s="18" t="s">
        <v>17</v>
      </c>
      <c r="I72" s="18" t="s">
        <v>20</v>
      </c>
      <c r="J72" s="25">
        <f t="shared" si="34"/>
        <v>4</v>
      </c>
      <c r="K72" s="25">
        <f t="shared" si="35"/>
        <v>3</v>
      </c>
      <c r="L72" s="34">
        <f t="shared" si="10"/>
        <v>12</v>
      </c>
      <c r="M72" s="18" t="str">
        <f>VLOOKUP(K72,MapadeCalor!$B$2:$G$6,J72+1,0)</f>
        <v>MUY ALTO</v>
      </c>
      <c r="N72" s="43" t="s">
        <v>299</v>
      </c>
      <c r="O72" s="30" t="s">
        <v>122</v>
      </c>
      <c r="P72" s="30" t="s">
        <v>124</v>
      </c>
      <c r="Q72" s="30" t="s">
        <v>3</v>
      </c>
      <c r="R72" s="25">
        <f t="shared" si="36"/>
        <v>15</v>
      </c>
      <c r="S72" s="25">
        <f t="shared" si="37"/>
        <v>5</v>
      </c>
      <c r="T72" s="25">
        <f t="shared" si="38"/>
        <v>0</v>
      </c>
      <c r="U72" s="25">
        <f t="shared" si="39"/>
        <v>20</v>
      </c>
      <c r="V72" s="18" t="str">
        <f t="shared" si="4"/>
        <v>Control Adecuado</v>
      </c>
      <c r="W72" s="18" t="str">
        <f t="shared" si="5"/>
        <v>Cambie el valor del impacto</v>
      </c>
      <c r="X72" s="49" t="s">
        <v>435</v>
      </c>
      <c r="Y72" s="18"/>
      <c r="Z72" s="18"/>
      <c r="AA72" s="25">
        <f t="shared" si="11"/>
        <v>0</v>
      </c>
      <c r="AB72" s="25">
        <f t="shared" si="12"/>
        <v>0</v>
      </c>
      <c r="AC72" s="25">
        <f t="shared" si="7"/>
        <v>0</v>
      </c>
      <c r="AD72" s="58" t="e">
        <f>VLOOKUP(AB72,MapadeCalor!$B$2:$G$6,AA72+1,0)</f>
        <v>#N/A</v>
      </c>
      <c r="AE72" s="52"/>
      <c r="AF72" s="18"/>
    </row>
    <row r="73" spans="2:32" s="14" customFormat="1" ht="178.5" hidden="1" x14ac:dyDescent="0.25">
      <c r="B73" s="32">
        <f t="shared" si="13"/>
        <v>66</v>
      </c>
      <c r="C73" s="22" t="s">
        <v>301</v>
      </c>
      <c r="D73" s="18" t="s">
        <v>108</v>
      </c>
      <c r="E73" s="53" t="s">
        <v>302</v>
      </c>
      <c r="F73" s="18" t="s">
        <v>303</v>
      </c>
      <c r="G73" s="18" t="s">
        <v>304</v>
      </c>
      <c r="H73" s="18" t="s">
        <v>17</v>
      </c>
      <c r="I73" s="18" t="s">
        <v>20</v>
      </c>
      <c r="J73" s="25">
        <f t="shared" si="34"/>
        <v>4</v>
      </c>
      <c r="K73" s="25">
        <f t="shared" si="35"/>
        <v>3</v>
      </c>
      <c r="L73" s="34">
        <f t="shared" si="10"/>
        <v>12</v>
      </c>
      <c r="M73" s="18" t="str">
        <f>VLOOKUP(K73,MapadeCalor!$B$2:$G$6,J73+1,0)</f>
        <v>MUY ALTO</v>
      </c>
      <c r="N73" s="50" t="s">
        <v>305</v>
      </c>
      <c r="O73" s="18" t="s">
        <v>121</v>
      </c>
      <c r="P73" s="18" t="s">
        <v>124</v>
      </c>
      <c r="Q73" s="18" t="s">
        <v>2</v>
      </c>
      <c r="R73" s="25">
        <f t="shared" si="36"/>
        <v>5</v>
      </c>
      <c r="S73" s="25">
        <f t="shared" si="37"/>
        <v>5</v>
      </c>
      <c r="T73" s="25">
        <f t="shared" si="38"/>
        <v>0</v>
      </c>
      <c r="U73" s="25">
        <f t="shared" si="39"/>
        <v>10</v>
      </c>
      <c r="V73" s="18" t="str">
        <f>IF(U73=0,"Sin control",(IF(U73&lt;19,"Control Débil",(IF(((U73&gt;=20)*AND(U73&lt;29)),"Control Adecuado",IF(U73&gt;=30,"Control Fuerte","Error"))))))</f>
        <v>Control Débil</v>
      </c>
      <c r="W73" s="18" t="str">
        <f t="shared" si="5"/>
        <v>Cambie el valor de la probabilidad</v>
      </c>
      <c r="X73" s="49" t="s">
        <v>306</v>
      </c>
      <c r="Y73" s="18"/>
      <c r="Z73" s="18"/>
      <c r="AA73" s="25">
        <f t="shared" si="11"/>
        <v>0</v>
      </c>
      <c r="AB73" s="25">
        <f t="shared" si="12"/>
        <v>0</v>
      </c>
      <c r="AC73" s="25">
        <f t="shared" si="7"/>
        <v>0</v>
      </c>
      <c r="AD73" s="58" t="e">
        <f>VLOOKUP(AB73,MapadeCalor!$B$2:$G$6,AA73+1,0)</f>
        <v>#N/A</v>
      </c>
      <c r="AE73" s="61"/>
      <c r="AF73" s="60"/>
    </row>
    <row r="74" spans="2:32" s="14" customFormat="1" ht="163.5" hidden="1" customHeight="1" x14ac:dyDescent="0.25">
      <c r="B74" s="32">
        <f t="shared" ref="B74:B83" si="40">+B73+1</f>
        <v>67</v>
      </c>
      <c r="C74" s="22" t="s">
        <v>301</v>
      </c>
      <c r="D74" s="18" t="s">
        <v>108</v>
      </c>
      <c r="E74" s="54" t="s">
        <v>307</v>
      </c>
      <c r="F74" s="18" t="s">
        <v>308</v>
      </c>
      <c r="G74" s="18" t="s">
        <v>309</v>
      </c>
      <c r="H74" s="18" t="s">
        <v>17</v>
      </c>
      <c r="I74" s="18" t="s">
        <v>13</v>
      </c>
      <c r="J74" s="25">
        <f t="shared" si="34"/>
        <v>4</v>
      </c>
      <c r="K74" s="25">
        <f t="shared" si="35"/>
        <v>4</v>
      </c>
      <c r="L74" s="34">
        <f t="shared" si="10"/>
        <v>16</v>
      </c>
      <c r="M74" s="18" t="str">
        <f>VLOOKUP(K74,MapadeCalor!$B$2:$G$6,J74+1,0)</f>
        <v>MUY ALTO</v>
      </c>
      <c r="N74" s="50" t="s">
        <v>310</v>
      </c>
      <c r="O74" s="18" t="s">
        <v>121</v>
      </c>
      <c r="P74" s="18" t="s">
        <v>124</v>
      </c>
      <c r="Q74" s="18" t="s">
        <v>3</v>
      </c>
      <c r="R74" s="25">
        <f t="shared" si="36"/>
        <v>5</v>
      </c>
      <c r="S74" s="25">
        <f t="shared" si="37"/>
        <v>5</v>
      </c>
      <c r="T74" s="25">
        <f t="shared" si="38"/>
        <v>0</v>
      </c>
      <c r="U74" s="25">
        <f t="shared" si="39"/>
        <v>10</v>
      </c>
      <c r="V74" s="18" t="str">
        <f t="shared" ref="V74:V76" si="41">IF(U74=0,"Sin control",(IF(U74&lt;19,"Control Débil",(IF(((U74&gt;=20)*AND(U74&lt;29)),"Control Adecuado",IF(U74&gt;=30,"Control Fuerte","Error"))))))</f>
        <v>Control Débil</v>
      </c>
      <c r="W74" s="18" t="str">
        <f t="shared" si="5"/>
        <v>Cambie el valor del impacto</v>
      </c>
      <c r="X74" s="19" t="s">
        <v>311</v>
      </c>
      <c r="Y74" s="18"/>
      <c r="Z74" s="18"/>
      <c r="AA74" s="25">
        <f t="shared" si="11"/>
        <v>0</v>
      </c>
      <c r="AB74" s="25">
        <f t="shared" si="12"/>
        <v>0</v>
      </c>
      <c r="AC74" s="25">
        <f t="shared" si="7"/>
        <v>0</v>
      </c>
      <c r="AD74" s="58" t="e">
        <f>VLOOKUP(AB74,MapadeCalor!$B$2:$G$6,AA74+1,0)</f>
        <v>#N/A</v>
      </c>
      <c r="AE74" s="61"/>
      <c r="AF74" s="60"/>
    </row>
    <row r="75" spans="2:32" s="14" customFormat="1" ht="305.25" hidden="1" customHeight="1" x14ac:dyDescent="0.25">
      <c r="B75" s="32">
        <f t="shared" si="40"/>
        <v>68</v>
      </c>
      <c r="C75" s="55" t="s">
        <v>312</v>
      </c>
      <c r="D75" s="18" t="s">
        <v>108</v>
      </c>
      <c r="E75" s="54" t="s">
        <v>313</v>
      </c>
      <c r="F75" s="18" t="s">
        <v>314</v>
      </c>
      <c r="G75" s="18" t="s">
        <v>315</v>
      </c>
      <c r="H75" s="18" t="s">
        <v>16</v>
      </c>
      <c r="I75" s="18" t="s">
        <v>20</v>
      </c>
      <c r="J75" s="25">
        <f t="shared" si="34"/>
        <v>3</v>
      </c>
      <c r="K75" s="25">
        <f t="shared" si="35"/>
        <v>3</v>
      </c>
      <c r="L75" s="34">
        <f t="shared" si="10"/>
        <v>9</v>
      </c>
      <c r="M75" s="18" t="str">
        <f>VLOOKUP(K75,MapadeCalor!$B$2:$G$6,J75+1,0)</f>
        <v>ALTO</v>
      </c>
      <c r="N75" s="50" t="s">
        <v>316</v>
      </c>
      <c r="O75" s="18" t="s">
        <v>121</v>
      </c>
      <c r="P75" s="18" t="s">
        <v>124</v>
      </c>
      <c r="Q75" s="18" t="s">
        <v>3</v>
      </c>
      <c r="R75" s="25">
        <f t="shared" si="36"/>
        <v>5</v>
      </c>
      <c r="S75" s="25">
        <f t="shared" si="37"/>
        <v>5</v>
      </c>
      <c r="T75" s="25">
        <f t="shared" si="38"/>
        <v>0</v>
      </c>
      <c r="U75" s="25">
        <f t="shared" si="39"/>
        <v>10</v>
      </c>
      <c r="V75" s="18" t="str">
        <f t="shared" si="41"/>
        <v>Control Débil</v>
      </c>
      <c r="W75" s="17" t="str">
        <f t="shared" si="5"/>
        <v>Cambie el valor del impacto</v>
      </c>
      <c r="X75" s="19" t="s">
        <v>317</v>
      </c>
      <c r="Y75" s="18"/>
      <c r="Z75" s="18"/>
      <c r="AA75" s="25">
        <f t="shared" si="11"/>
        <v>0</v>
      </c>
      <c r="AB75" s="25">
        <f t="shared" si="12"/>
        <v>0</v>
      </c>
      <c r="AC75" s="25">
        <f t="shared" si="7"/>
        <v>0</v>
      </c>
      <c r="AD75" s="58" t="e">
        <f>VLOOKUP(AB75,MapadeCalor!$B$2:$G$6,AA75+1,0)</f>
        <v>#N/A</v>
      </c>
      <c r="AE75" s="61"/>
      <c r="AF75" s="60"/>
    </row>
    <row r="76" spans="2:32" s="14" customFormat="1" ht="216.75" hidden="1" x14ac:dyDescent="0.25">
      <c r="B76" s="32">
        <f t="shared" si="40"/>
        <v>69</v>
      </c>
      <c r="C76" s="55" t="s">
        <v>312</v>
      </c>
      <c r="D76" s="18" t="s">
        <v>108</v>
      </c>
      <c r="E76" s="54" t="s">
        <v>318</v>
      </c>
      <c r="F76" s="18" t="s">
        <v>319</v>
      </c>
      <c r="G76" s="18" t="s">
        <v>320</v>
      </c>
      <c r="H76" s="18" t="s">
        <v>17</v>
      </c>
      <c r="I76" s="18" t="s">
        <v>13</v>
      </c>
      <c r="J76" s="25">
        <f t="shared" si="34"/>
        <v>4</v>
      </c>
      <c r="K76" s="25">
        <f t="shared" si="35"/>
        <v>4</v>
      </c>
      <c r="L76" s="34">
        <f t="shared" si="10"/>
        <v>16</v>
      </c>
      <c r="M76" s="18" t="str">
        <f>VLOOKUP(K76,MapadeCalor!$B$2:$G$6,J76+1,0)</f>
        <v>MUY ALTO</v>
      </c>
      <c r="N76" s="50" t="s">
        <v>321</v>
      </c>
      <c r="O76" s="18" t="s">
        <v>122</v>
      </c>
      <c r="P76" s="18" t="s">
        <v>124</v>
      </c>
      <c r="Q76" s="18" t="s">
        <v>2</v>
      </c>
      <c r="R76" s="25">
        <f t="shared" si="36"/>
        <v>15</v>
      </c>
      <c r="S76" s="25">
        <f t="shared" si="37"/>
        <v>5</v>
      </c>
      <c r="T76" s="25">
        <f t="shared" si="38"/>
        <v>0</v>
      </c>
      <c r="U76" s="25">
        <f t="shared" si="39"/>
        <v>20</v>
      </c>
      <c r="V76" s="18" t="str">
        <f t="shared" si="41"/>
        <v>Control Adecuado</v>
      </c>
      <c r="W76" s="18" t="str">
        <f t="shared" si="5"/>
        <v>Cambie el valor de la probabilidad</v>
      </c>
      <c r="X76" s="19" t="s">
        <v>317</v>
      </c>
      <c r="Y76" s="18"/>
      <c r="Z76" s="18"/>
      <c r="AA76" s="25">
        <f t="shared" si="11"/>
        <v>0</v>
      </c>
      <c r="AB76" s="25">
        <f t="shared" si="12"/>
        <v>0</v>
      </c>
      <c r="AC76" s="25">
        <f t="shared" ref="AC76:AC82" si="42">AA76*AB76</f>
        <v>0</v>
      </c>
      <c r="AD76" s="58" t="e">
        <f>VLOOKUP(AB76,MapadeCalor!$B$2:$G$6,AA76+1,0)</f>
        <v>#N/A</v>
      </c>
      <c r="AE76" s="61"/>
      <c r="AF76" s="60"/>
    </row>
    <row r="77" spans="2:32" s="14" customFormat="1" ht="140.25" hidden="1" x14ac:dyDescent="0.25">
      <c r="B77" s="32">
        <f t="shared" si="40"/>
        <v>70</v>
      </c>
      <c r="C77" s="55" t="s">
        <v>312</v>
      </c>
      <c r="D77" s="18" t="s">
        <v>108</v>
      </c>
      <c r="E77" s="54" t="s">
        <v>322</v>
      </c>
      <c r="F77" s="28" t="s">
        <v>323</v>
      </c>
      <c r="G77" s="28" t="s">
        <v>324</v>
      </c>
      <c r="H77" s="18" t="s">
        <v>17</v>
      </c>
      <c r="I77" s="18" t="s">
        <v>20</v>
      </c>
      <c r="J77" s="25">
        <f>IF(H77="Raro",1,(IF(H77="Poco Probable",2,(IF(H77="Posible",3,(IF(H77="Probable",4,(IF(H77="Casi Seguro",5,0)))))))))</f>
        <v>4</v>
      </c>
      <c r="K77" s="25">
        <f>IF(I77="Insignificante",1,(IF(I77="Menor",2,(IF(I77="Moderado",3,(IF(I77="Mayor",4,(IF(I77="Catastrófico",5,0)))))))))</f>
        <v>3</v>
      </c>
      <c r="L77" s="34">
        <f t="shared" ref="L77:L83" si="43">J77*K77</f>
        <v>12</v>
      </c>
      <c r="M77" s="18" t="str">
        <f>VLOOKUP(K77,MapadeCalor!$B$2:$G$6,J77+1,0)</f>
        <v>MUY ALTO</v>
      </c>
      <c r="N77" s="50" t="s">
        <v>325</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317</v>
      </c>
      <c r="Y77" s="18"/>
      <c r="Z77" s="18"/>
      <c r="AA77" s="25">
        <f t="shared" ref="AA77:AA78" si="44">IF(Y77="Raro",1,(IF(Y77="Poco Probable",2,(IF(Y77="Posible",3,(IF(Y77="Probable",4,(IF(Y77="Casi Seguro",5,0)))))))))</f>
        <v>0</v>
      </c>
      <c r="AB77" s="25">
        <f t="shared" ref="AB77:AB78" si="45">IF(Z77="Insignificante",1,(IF(Z77="Menor",2,(IF(Z77="Moderado",3,(IF(Z77="Mayor",4,(IF(Z77="Catastrófico",5,0)))))))))</f>
        <v>0</v>
      </c>
      <c r="AC77" s="25">
        <f t="shared" si="42"/>
        <v>0</v>
      </c>
      <c r="AD77" s="58" t="e">
        <f>VLOOKUP(AB77,MapadeCalor!$B$2:$G$6,AA77+1,0)</f>
        <v>#N/A</v>
      </c>
      <c r="AE77" s="61"/>
      <c r="AF77" s="60"/>
    </row>
    <row r="78" spans="2:32" s="14" customFormat="1" ht="293.25" hidden="1" x14ac:dyDescent="0.25">
      <c r="B78" s="32">
        <f t="shared" si="40"/>
        <v>71</v>
      </c>
      <c r="C78" s="55" t="s">
        <v>312</v>
      </c>
      <c r="D78" s="18" t="s">
        <v>108</v>
      </c>
      <c r="E78" s="54" t="s">
        <v>326</v>
      </c>
      <c r="F78" s="28" t="s">
        <v>327</v>
      </c>
      <c r="G78" s="28" t="s">
        <v>328</v>
      </c>
      <c r="H78" s="18" t="s">
        <v>17</v>
      </c>
      <c r="I78" s="18" t="s">
        <v>13</v>
      </c>
      <c r="J78" s="25">
        <f t="shared" ref="J78:J79" si="46">IF(H78="Raro",1,(IF(H78="Poco Probable",2,(IF(H78="Posible",3,(IF(H78="Probable",4,(IF(H78="Casi Seguro",5,0)))))))))</f>
        <v>4</v>
      </c>
      <c r="K78" s="25">
        <f t="shared" ref="K78:K79" si="47">IF(I78="Insignificante",1,(IF(I78="Menor",2,(IF(I78="Moderado",3,(IF(I78="Mayor",4,(IF(I78="Catastrófico",5,0)))))))))</f>
        <v>4</v>
      </c>
      <c r="L78" s="34">
        <f t="shared" si="43"/>
        <v>16</v>
      </c>
      <c r="M78" s="18" t="str">
        <f>VLOOKUP(K78,MapadeCalor!$B$2:$G$6,J78+1,0)</f>
        <v>MUY ALTO</v>
      </c>
      <c r="N78" s="50" t="s">
        <v>329</v>
      </c>
      <c r="O78" s="18" t="s">
        <v>121</v>
      </c>
      <c r="P78" s="18" t="s">
        <v>124</v>
      </c>
      <c r="Q78" s="18" t="s">
        <v>2</v>
      </c>
      <c r="R78" s="25">
        <f t="shared" ref="R78:R79" si="48">IF(O78="Correctivo",5,(IF(O78="Preventivo",15,(IF(O78="Detectivo",20,0)))))</f>
        <v>5</v>
      </c>
      <c r="S78" s="25">
        <f t="shared" ref="S78:S79" si="49">IF(P78="Manual",5,(IF(P78="Automático",10,0)))</f>
        <v>5</v>
      </c>
      <c r="T78" s="25">
        <f t="shared" ref="T78:T79" si="50">IF(Q78="Probabilidad",0,(IF(Q78="Impacto",0,(IF(Q78="Ambos",10,0)))))</f>
        <v>0</v>
      </c>
      <c r="U78" s="25">
        <f t="shared" ref="U78:U79" si="51">SUM(R78+S78+T78)</f>
        <v>10</v>
      </c>
      <c r="V78" s="18" t="str">
        <f t="shared" ref="V78:V79" si="52">IF(U78=0,"Sin control",(IF(U78&lt;19,"Control Débil",(IF(((U78&gt;=20)*AND(U78&lt;29)),"Control Adecuado",IF(U78&gt;=30,"Control Fuerte","Error"))))))</f>
        <v>Control Débil</v>
      </c>
      <c r="W78" s="18" t="str">
        <f t="shared" ref="W78:W83" si="53">IF(Q78="Probabilidad","Cambie el valor de la probabilidad",(IF(Q78="Impacto","Cambie el valor del impacto",(IF(Q78="Ambos","Cambie probabilidad e impacto","Sin Acción")))))</f>
        <v>Cambie el valor de la probabilidad</v>
      </c>
      <c r="X78" s="49" t="s">
        <v>330</v>
      </c>
      <c r="Y78" s="18"/>
      <c r="Z78" s="18"/>
      <c r="AA78" s="25">
        <f t="shared" si="44"/>
        <v>0</v>
      </c>
      <c r="AB78" s="25">
        <f t="shared" si="45"/>
        <v>0</v>
      </c>
      <c r="AC78" s="25">
        <f t="shared" si="42"/>
        <v>0</v>
      </c>
      <c r="AD78" s="58" t="e">
        <f>VLOOKUP(AB78,MapadeCalor!$B$2:$G$6,AA78+1,0)</f>
        <v>#N/A</v>
      </c>
      <c r="AE78" s="61"/>
      <c r="AF78" s="60"/>
    </row>
    <row r="79" spans="2:32" s="14" customFormat="1" ht="139.5" hidden="1" customHeight="1" x14ac:dyDescent="0.25">
      <c r="B79" s="32">
        <f t="shared" si="40"/>
        <v>72</v>
      </c>
      <c r="C79" s="55" t="s">
        <v>312</v>
      </c>
      <c r="D79" s="18" t="s">
        <v>108</v>
      </c>
      <c r="E79" s="54" t="s">
        <v>331</v>
      </c>
      <c r="F79" s="28" t="s">
        <v>332</v>
      </c>
      <c r="G79" s="28" t="s">
        <v>333</v>
      </c>
      <c r="H79" s="18" t="s">
        <v>141</v>
      </c>
      <c r="I79" s="18" t="s">
        <v>13</v>
      </c>
      <c r="J79" s="25">
        <f t="shared" si="46"/>
        <v>2</v>
      </c>
      <c r="K79" s="25">
        <f t="shared" si="47"/>
        <v>4</v>
      </c>
      <c r="L79" s="34">
        <f t="shared" si="43"/>
        <v>8</v>
      </c>
      <c r="M79" s="18" t="str">
        <f>VLOOKUP(K79,MapadeCalor!$B$2:$G$6,J79+1,0)</f>
        <v>ALTO</v>
      </c>
      <c r="N79" s="50" t="s">
        <v>334</v>
      </c>
      <c r="O79" s="18" t="s">
        <v>122</v>
      </c>
      <c r="P79" s="18" t="s">
        <v>124</v>
      </c>
      <c r="Q79" s="18" t="s">
        <v>3</v>
      </c>
      <c r="R79" s="25">
        <f t="shared" si="48"/>
        <v>15</v>
      </c>
      <c r="S79" s="25">
        <f t="shared" si="49"/>
        <v>5</v>
      </c>
      <c r="T79" s="25">
        <f t="shared" si="50"/>
        <v>0</v>
      </c>
      <c r="U79" s="25">
        <f t="shared" si="51"/>
        <v>20</v>
      </c>
      <c r="V79" s="18" t="str">
        <f t="shared" si="52"/>
        <v>Control Adecuado</v>
      </c>
      <c r="W79" s="18" t="str">
        <f t="shared" si="53"/>
        <v>Cambie el valor del impacto</v>
      </c>
      <c r="X79" s="19" t="s">
        <v>335</v>
      </c>
      <c r="Y79" s="18"/>
      <c r="Z79" s="18"/>
      <c r="AA79" s="25">
        <f t="shared" ref="AA79" si="54">IF(Y79="Raro",1,(IF(Y79="Poco Probable",2,(IF(Y79="Posible",3,(IF(Y79="Probable",4,(IF(Y79="Casi Seguro",5,0)))))))))</f>
        <v>0</v>
      </c>
      <c r="AB79" s="25">
        <f t="shared" ref="AB79" si="55">IF(Z79="Insignificante",1,(IF(Z79="Menor",2,(IF(Z79="Moderado",3,(IF(Z79="Mayor",4,(IF(Z79="Catastrófico",5,0)))))))))</f>
        <v>0</v>
      </c>
      <c r="AC79" s="25">
        <f t="shared" si="42"/>
        <v>0</v>
      </c>
      <c r="AD79" s="58" t="e">
        <f>VLOOKUP(AB79,MapadeCalor!$B$2:$G$6,AA79+1,0)</f>
        <v>#N/A</v>
      </c>
      <c r="AE79" s="61"/>
      <c r="AF79" s="60"/>
    </row>
    <row r="80" spans="2:32" s="14" customFormat="1" ht="156.75" hidden="1" x14ac:dyDescent="0.25">
      <c r="B80" s="32">
        <f t="shared" si="40"/>
        <v>73</v>
      </c>
      <c r="C80" s="94" t="s">
        <v>93</v>
      </c>
      <c r="D80" s="94" t="s">
        <v>109</v>
      </c>
      <c r="E80" s="95" t="s">
        <v>482</v>
      </c>
      <c r="F80" s="95" t="s">
        <v>483</v>
      </c>
      <c r="G80" s="95" t="s">
        <v>484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3"/>
        <v>6</v>
      </c>
      <c r="M80" s="18" t="str">
        <f>VLOOKUP(K80,MapadeCalor!$B$2:$G$6,J80+1,0)</f>
        <v>MEDIO</v>
      </c>
      <c r="N80" s="94" t="s">
        <v>489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3"/>
        <v>Cambie el valor de la probabilidad</v>
      </c>
      <c r="X80" s="19" t="s">
        <v>436</v>
      </c>
      <c r="Y80" s="18"/>
      <c r="Z80" s="18"/>
      <c r="AA80" s="25">
        <f t="shared" ref="AA80:AA82" si="58">IF(Y80="Raro",1,(IF(Y80="Poco Probable",2,(IF(Y80="Posible",3,(IF(Y80="Probable",4,(IF(Y80="Casi Seguro",5,0)))))))))</f>
        <v>0</v>
      </c>
      <c r="AB80" s="25">
        <f t="shared" ref="AB80:AB82" si="59">IF(Z80="Insignificante",1,(IF(Z80="Menor",2,(IF(Z80="Moderado",3,(IF(Z80="Mayor",4,(IF(Z80="Catastrófico",5,0)))))))))</f>
        <v>0</v>
      </c>
      <c r="AC80" s="25">
        <f t="shared" si="42"/>
        <v>0</v>
      </c>
      <c r="AD80" s="58" t="e">
        <f>VLOOKUP(AB80,MapadeCalor!$B$2:$G$6,AA80+1,0)</f>
        <v>#N/A</v>
      </c>
      <c r="AE80" s="61"/>
      <c r="AF80" s="60"/>
    </row>
    <row r="81" spans="2:32" s="14" customFormat="1" ht="178.5" hidden="1" x14ac:dyDescent="0.25">
      <c r="B81" s="32">
        <f t="shared" si="40"/>
        <v>74</v>
      </c>
      <c r="C81" s="94" t="s">
        <v>94</v>
      </c>
      <c r="D81" s="94" t="s">
        <v>109</v>
      </c>
      <c r="E81" s="95" t="s">
        <v>485</v>
      </c>
      <c r="F81" s="95" t="s">
        <v>486</v>
      </c>
      <c r="G81" s="95" t="s">
        <v>143</v>
      </c>
      <c r="H81" s="94" t="s">
        <v>16</v>
      </c>
      <c r="I81" s="94" t="s">
        <v>20</v>
      </c>
      <c r="J81" s="25">
        <f t="shared" si="56"/>
        <v>3</v>
      </c>
      <c r="K81" s="25">
        <f t="shared" si="57"/>
        <v>3</v>
      </c>
      <c r="L81" s="34">
        <f t="shared" si="43"/>
        <v>9</v>
      </c>
      <c r="M81" s="18" t="str">
        <f>VLOOKUP(K81,MapadeCalor!$B$2:$G$6,J81+1,0)</f>
        <v>ALTO</v>
      </c>
      <c r="N81" s="94" t="s">
        <v>490</v>
      </c>
      <c r="O81" s="18" t="s">
        <v>122</v>
      </c>
      <c r="P81" s="18" t="s">
        <v>124</v>
      </c>
      <c r="Q81" s="18" t="s">
        <v>3</v>
      </c>
      <c r="R81" s="25">
        <f t="shared" ref="R81:R83" si="60">IF(O81="Correctivo",5,(IF(O81="Preventivo",15,(IF(O81="Detectivo",20,0)))))</f>
        <v>15</v>
      </c>
      <c r="S81" s="25">
        <f t="shared" ref="S81:S83" si="61">IF(P81="Manual",5,(IF(P81="Automático",10,0)))</f>
        <v>5</v>
      </c>
      <c r="T81" s="25">
        <f t="shared" ref="T81:T83" si="62">IF(Q81="Probabilidad",0,(IF(Q81="Impacto",0,(IF(Q81="Ambos",10,0)))))</f>
        <v>0</v>
      </c>
      <c r="U81" s="25">
        <f t="shared" ref="U81:U83" si="63">SUM(R81+S81+T81)</f>
        <v>20</v>
      </c>
      <c r="V81" s="18" t="str">
        <f t="shared" ref="V81:V83" si="64">IF(U81=0,"Sin control",(IF(U81&lt;19,"Control Débil",(IF(((U81&gt;=20)*AND(U81&lt;29)),"Control Adecuado",IF(U81&gt;=30,"Control Fuerte","Error"))))))</f>
        <v>Control Adecuado</v>
      </c>
      <c r="W81" s="18" t="str">
        <f t="shared" si="53"/>
        <v>Cambie el valor del impacto</v>
      </c>
      <c r="X81" s="19" t="s">
        <v>437</v>
      </c>
      <c r="Y81" s="18"/>
      <c r="Z81" s="18"/>
      <c r="AA81" s="25">
        <f t="shared" si="58"/>
        <v>0</v>
      </c>
      <c r="AB81" s="25">
        <f t="shared" si="59"/>
        <v>0</v>
      </c>
      <c r="AC81" s="25">
        <f t="shared" si="42"/>
        <v>0</v>
      </c>
      <c r="AD81" s="58" t="e">
        <f>VLOOKUP(AB81,MapadeCalor!$B$2:$G$6,AA81+1,0)</f>
        <v>#N/A</v>
      </c>
      <c r="AE81" s="61"/>
      <c r="AF81" s="60"/>
    </row>
    <row r="82" spans="2:32" s="14" customFormat="1" ht="114.75" hidden="1" x14ac:dyDescent="0.25">
      <c r="B82" s="32">
        <f t="shared" si="40"/>
        <v>75</v>
      </c>
      <c r="C82" s="117" t="s">
        <v>126</v>
      </c>
      <c r="D82" s="117" t="s">
        <v>109</v>
      </c>
      <c r="E82" s="118" t="s">
        <v>371</v>
      </c>
      <c r="F82" s="118" t="s">
        <v>487</v>
      </c>
      <c r="G82" s="118" t="s">
        <v>488</v>
      </c>
      <c r="H82" s="117" t="s">
        <v>17</v>
      </c>
      <c r="I82" s="117" t="s">
        <v>14</v>
      </c>
      <c r="J82" s="119">
        <f t="shared" si="56"/>
        <v>4</v>
      </c>
      <c r="K82" s="119">
        <f t="shared" si="57"/>
        <v>5</v>
      </c>
      <c r="L82" s="120">
        <f t="shared" si="43"/>
        <v>20</v>
      </c>
      <c r="M82" s="39" t="str">
        <f>VLOOKUP(K82,MapadeCalor!$B$2:$G$6,J82+1,0)</f>
        <v>MUY ALTO</v>
      </c>
      <c r="N82" s="117" t="s">
        <v>491</v>
      </c>
      <c r="O82" s="39" t="s">
        <v>122</v>
      </c>
      <c r="P82" s="39" t="s">
        <v>349</v>
      </c>
      <c r="Q82" s="18" t="s">
        <v>3</v>
      </c>
      <c r="R82" s="25">
        <f t="shared" si="60"/>
        <v>15</v>
      </c>
      <c r="S82" s="25">
        <f t="shared" si="61"/>
        <v>10</v>
      </c>
      <c r="T82" s="25">
        <f t="shared" si="62"/>
        <v>0</v>
      </c>
      <c r="U82" s="25">
        <f t="shared" si="63"/>
        <v>25</v>
      </c>
      <c r="V82" s="18" t="str">
        <f t="shared" si="64"/>
        <v>Control Adecuado</v>
      </c>
      <c r="W82" s="18" t="str">
        <f t="shared" si="53"/>
        <v>Cambie el valor del impacto</v>
      </c>
      <c r="X82" s="19" t="s">
        <v>347</v>
      </c>
      <c r="Y82" s="18"/>
      <c r="Z82" s="18"/>
      <c r="AA82" s="25">
        <f t="shared" si="58"/>
        <v>0</v>
      </c>
      <c r="AB82" s="25">
        <f t="shared" si="59"/>
        <v>0</v>
      </c>
      <c r="AC82" s="25">
        <f t="shared" si="42"/>
        <v>0</v>
      </c>
      <c r="AD82" s="58" t="e">
        <f>VLOOKUP(AB82,MapadeCalor!$B$2:$G$6,AA82+1,0)</f>
        <v>#N/A</v>
      </c>
      <c r="AE82" s="61"/>
      <c r="AF82" s="60"/>
    </row>
    <row r="83" spans="2:32" s="14" customFormat="1" ht="159" customHeight="1" x14ac:dyDescent="0.25">
      <c r="B83" s="32">
        <f t="shared" si="40"/>
        <v>76</v>
      </c>
      <c r="C83" s="125" t="s">
        <v>64</v>
      </c>
      <c r="D83" s="60" t="s">
        <v>111</v>
      </c>
      <c r="E83" s="123" t="s">
        <v>549</v>
      </c>
      <c r="F83" s="47" t="s">
        <v>550</v>
      </c>
      <c r="G83" s="52" t="s">
        <v>551</v>
      </c>
      <c r="H83" s="116" t="s">
        <v>18</v>
      </c>
      <c r="I83" s="116" t="s">
        <v>20</v>
      </c>
      <c r="J83" s="25">
        <v>5</v>
      </c>
      <c r="K83" s="25">
        <v>3</v>
      </c>
      <c r="L83" s="34">
        <f t="shared" si="43"/>
        <v>15</v>
      </c>
      <c r="M83" s="116" t="str">
        <f>VLOOKUP(K83,MapadeCalor!$B$2:$G$6,J83+1,0)</f>
        <v>MUY ALTO</v>
      </c>
      <c r="N83" s="47" t="s">
        <v>552</v>
      </c>
      <c r="O83" s="116" t="s">
        <v>122</v>
      </c>
      <c r="P83" s="52" t="s">
        <v>124</v>
      </c>
      <c r="Q83" s="52" t="s">
        <v>2</v>
      </c>
      <c r="R83" s="25">
        <f t="shared" si="60"/>
        <v>15</v>
      </c>
      <c r="S83" s="25">
        <f t="shared" si="61"/>
        <v>5</v>
      </c>
      <c r="T83" s="25">
        <f t="shared" si="62"/>
        <v>0</v>
      </c>
      <c r="U83" s="25">
        <f t="shared" si="63"/>
        <v>20</v>
      </c>
      <c r="V83" s="18" t="str">
        <f t="shared" si="64"/>
        <v>Control Adecuado</v>
      </c>
      <c r="W83" s="18" t="str">
        <f t="shared" si="53"/>
        <v>Cambie el valor de la probabilidad</v>
      </c>
      <c r="X83" s="19" t="s">
        <v>553</v>
      </c>
      <c r="Y83" s="18"/>
      <c r="Z83" s="18"/>
      <c r="AA83" s="25">
        <f t="shared" ref="AA83" si="65">IF(Y83="Raro",1,(IF(Y83="Poco Probable",2,(IF(Y83="Posible",3,(IF(Y83="Probable",4,(IF(Y83="Casi Seguro",5,0)))))))))</f>
        <v>0</v>
      </c>
      <c r="AB83" s="25">
        <f t="shared" ref="AB83" si="66">IF(Z83="Insignificante",1,(IF(Z83="Menor",2,(IF(Z83="Moderado",3,(IF(Z83="Mayor",4,(IF(Z83="Catastrófico",5,0)))))))))</f>
        <v>0</v>
      </c>
      <c r="AC83" s="25">
        <f t="shared" ref="AC83" si="67">AA83*AB83</f>
        <v>0</v>
      </c>
      <c r="AD83" s="58" t="e">
        <f>VLOOKUP(AB83,MapadeCalor!$B$2:$G$6,AA83+1,0)</f>
        <v>#N/A</v>
      </c>
      <c r="AE83" s="18"/>
      <c r="AF83" s="18"/>
    </row>
    <row r="84" spans="2:32" s="14" customFormat="1" x14ac:dyDescent="0.25">
      <c r="B84" s="32"/>
      <c r="C84" s="124"/>
      <c r="D84" s="121"/>
      <c r="E84" s="63"/>
      <c r="F84" s="63"/>
      <c r="G84" s="63"/>
      <c r="H84" s="121"/>
      <c r="I84" s="121"/>
      <c r="J84" s="122"/>
      <c r="K84" s="122"/>
      <c r="L84" s="122"/>
      <c r="M84" s="121"/>
      <c r="N84" s="63"/>
      <c r="O84" s="41"/>
      <c r="P84" s="41"/>
      <c r="Q84" s="52"/>
      <c r="R84" s="25"/>
      <c r="S84" s="25"/>
      <c r="T84" s="25"/>
      <c r="U84" s="25"/>
      <c r="V84" s="18"/>
      <c r="W84" s="18"/>
      <c r="X84" s="19"/>
      <c r="Y84" s="18"/>
      <c r="Z84" s="18"/>
      <c r="AA84" s="25"/>
      <c r="AB84" s="25"/>
      <c r="AC84" s="25"/>
      <c r="AD84" s="58"/>
      <c r="AE84" s="18"/>
      <c r="AF84" s="18"/>
    </row>
    <row r="85" spans="2:32" s="14" customFormat="1" x14ac:dyDescent="0.25">
      <c r="B85" s="32"/>
      <c r="C85" s="22"/>
      <c r="D85" s="18"/>
      <c r="E85" s="47"/>
      <c r="F85" s="47"/>
      <c r="G85" s="47"/>
      <c r="H85" s="18"/>
      <c r="I85" s="18"/>
      <c r="J85" s="25"/>
      <c r="K85" s="25"/>
      <c r="L85" s="25"/>
      <c r="M85" s="18"/>
      <c r="N85" s="47"/>
      <c r="O85" s="52"/>
      <c r="P85" s="52"/>
      <c r="Q85" s="52"/>
      <c r="R85" s="25"/>
      <c r="S85" s="25"/>
      <c r="T85" s="25"/>
      <c r="U85" s="25"/>
      <c r="V85" s="18"/>
      <c r="W85" s="18"/>
      <c r="X85" s="19"/>
      <c r="Y85" s="18"/>
      <c r="Z85" s="18"/>
      <c r="AA85" s="25"/>
      <c r="AB85" s="25"/>
      <c r="AC85" s="25"/>
      <c r="AD85" s="58"/>
      <c r="AE85" s="18"/>
      <c r="AF85" s="18"/>
    </row>
    <row r="86" spans="2:32" s="14" customFormat="1" x14ac:dyDescent="0.25">
      <c r="B86" s="32"/>
      <c r="C86" s="22"/>
      <c r="D86" s="18"/>
      <c r="E86" s="47"/>
      <c r="F86" s="47"/>
      <c r="G86" s="47"/>
      <c r="H86" s="18"/>
      <c r="I86" s="18"/>
      <c r="J86" s="25"/>
      <c r="K86" s="25"/>
      <c r="L86" s="25"/>
      <c r="M86" s="18"/>
      <c r="N86" s="47"/>
      <c r="O86" s="52"/>
      <c r="P86" s="52"/>
      <c r="Q86" s="52"/>
      <c r="R86" s="25"/>
      <c r="S86" s="25"/>
      <c r="T86" s="25"/>
      <c r="U86" s="25"/>
      <c r="V86" s="18"/>
      <c r="W86" s="18"/>
      <c r="X86" s="19"/>
      <c r="Y86" s="18"/>
      <c r="Z86" s="18"/>
      <c r="AA86" s="25"/>
      <c r="AB86" s="25"/>
      <c r="AC86" s="25"/>
      <c r="AD86" s="58"/>
      <c r="AE86" s="18"/>
      <c r="AF86" s="18"/>
    </row>
    <row r="87" spans="2:32" s="14" customFormat="1" x14ac:dyDescent="0.25">
      <c r="B87" s="32"/>
      <c r="C87" s="22"/>
      <c r="D87" s="18"/>
      <c r="E87" s="47"/>
      <c r="F87" s="47"/>
      <c r="G87" s="47"/>
      <c r="H87" s="18"/>
      <c r="I87" s="18"/>
      <c r="J87" s="25"/>
      <c r="K87" s="25"/>
      <c r="L87" s="25"/>
      <c r="M87" s="18"/>
      <c r="N87" s="47"/>
      <c r="O87" s="52"/>
      <c r="P87" s="52"/>
      <c r="Q87" s="52"/>
      <c r="R87" s="25"/>
      <c r="S87" s="25"/>
      <c r="T87" s="25"/>
      <c r="U87" s="25"/>
      <c r="V87" s="18"/>
      <c r="W87" s="18"/>
      <c r="X87" s="19"/>
      <c r="Y87" s="18"/>
      <c r="Z87" s="18"/>
      <c r="AA87" s="25"/>
      <c r="AB87" s="25"/>
      <c r="AC87" s="25"/>
      <c r="AD87" s="58"/>
      <c r="AE87" s="18"/>
      <c r="AF87" s="18"/>
    </row>
    <row r="94" spans="2:32" x14ac:dyDescent="0.25">
      <c r="D94" s="152" t="s">
        <v>492</v>
      </c>
      <c r="E94" s="152"/>
      <c r="F94" s="152"/>
      <c r="G94" s="152"/>
      <c r="H94" s="152"/>
      <c r="I94" s="152"/>
      <c r="J94" s="102"/>
      <c r="K94" s="102"/>
      <c r="L94" s="102"/>
      <c r="M94" s="96"/>
    </row>
    <row r="95" spans="2:32" s="14" customFormat="1" x14ac:dyDescent="0.25">
      <c r="C95" s="21"/>
      <c r="D95" s="10"/>
      <c r="E95" s="96"/>
      <c r="F95" s="96"/>
      <c r="G95" s="96"/>
      <c r="H95" s="96"/>
      <c r="I95" s="96"/>
      <c r="J95" s="96"/>
      <c r="K95" s="96"/>
      <c r="L95" s="96"/>
      <c r="M95" s="96"/>
    </row>
    <row r="96" spans="2:32" x14ac:dyDescent="0.25">
      <c r="D96" s="151" t="s">
        <v>493</v>
      </c>
      <c r="E96" s="151"/>
      <c r="F96" s="97" t="s">
        <v>494</v>
      </c>
      <c r="G96" s="151" t="s">
        <v>495</v>
      </c>
      <c r="H96" s="151"/>
      <c r="I96" s="151"/>
      <c r="J96" s="14"/>
      <c r="K96" s="14"/>
      <c r="L96" s="14"/>
      <c r="M96" s="14"/>
    </row>
    <row r="97" spans="3:13" ht="15" customHeight="1" x14ac:dyDescent="0.25">
      <c r="D97" s="169" t="s">
        <v>496</v>
      </c>
      <c r="E97" s="169"/>
      <c r="F97" s="98" t="s">
        <v>503</v>
      </c>
      <c r="G97" s="169" t="s">
        <v>508</v>
      </c>
      <c r="H97" s="169"/>
      <c r="I97" s="169"/>
      <c r="J97" s="14"/>
      <c r="K97" s="14"/>
      <c r="L97" s="14"/>
      <c r="M97" s="14"/>
    </row>
    <row r="98" spans="3:13" ht="15" customHeight="1" x14ac:dyDescent="0.25">
      <c r="D98" s="169" t="s">
        <v>497</v>
      </c>
      <c r="E98" s="169"/>
      <c r="F98" s="98" t="s">
        <v>504</v>
      </c>
      <c r="G98" s="169" t="s">
        <v>498</v>
      </c>
      <c r="H98" s="169"/>
      <c r="I98" s="169"/>
      <c r="J98" s="14"/>
      <c r="K98" s="14"/>
      <c r="L98" s="14"/>
      <c r="M98" s="14"/>
    </row>
    <row r="99" spans="3:13" ht="15" customHeight="1" x14ac:dyDescent="0.25">
      <c r="D99" s="169" t="s">
        <v>499</v>
      </c>
      <c r="E99" s="169"/>
      <c r="F99" s="98" t="s">
        <v>505</v>
      </c>
      <c r="G99" s="169" t="s">
        <v>498</v>
      </c>
      <c r="H99" s="169"/>
      <c r="I99" s="169"/>
      <c r="J99" s="14"/>
      <c r="K99" s="14"/>
      <c r="L99" s="14"/>
      <c r="M99" s="14"/>
    </row>
    <row r="100" spans="3:13" x14ac:dyDescent="0.25">
      <c r="D100" s="169" t="s">
        <v>500</v>
      </c>
      <c r="E100" s="169"/>
      <c r="F100" s="98" t="s">
        <v>506</v>
      </c>
      <c r="G100" s="169" t="s">
        <v>498</v>
      </c>
      <c r="H100" s="169"/>
      <c r="I100" s="169"/>
      <c r="J100" s="14"/>
      <c r="K100" s="14"/>
      <c r="L100" s="14"/>
      <c r="M100" s="14"/>
    </row>
    <row r="101" spans="3:13" ht="25.5" customHeight="1" x14ac:dyDescent="0.25">
      <c r="D101" s="169" t="s">
        <v>501</v>
      </c>
      <c r="E101" s="169"/>
      <c r="F101" s="98" t="s">
        <v>507</v>
      </c>
      <c r="G101" s="169" t="s">
        <v>502</v>
      </c>
      <c r="H101" s="169"/>
      <c r="I101" s="169"/>
      <c r="J101" s="14"/>
      <c r="K101" s="14"/>
      <c r="L101" s="14"/>
      <c r="M101" s="14"/>
    </row>
    <row r="102" spans="3:13" s="14" customFormat="1" ht="39.75" customHeight="1" x14ac:dyDescent="0.25">
      <c r="C102" s="21"/>
      <c r="D102" s="169" t="s">
        <v>512</v>
      </c>
      <c r="E102" s="169"/>
      <c r="F102" s="98" t="s">
        <v>513</v>
      </c>
      <c r="G102" s="169" t="s">
        <v>514</v>
      </c>
      <c r="H102" s="169"/>
      <c r="I102" s="169"/>
    </row>
    <row r="103" spans="3:13" s="14" customFormat="1" x14ac:dyDescent="0.25">
      <c r="C103" s="21"/>
      <c r="D103" s="10"/>
      <c r="E103" s="99"/>
      <c r="F103" s="99"/>
      <c r="G103" s="99"/>
      <c r="H103" s="100"/>
      <c r="I103" s="100"/>
      <c r="J103" s="100"/>
      <c r="K103" s="101"/>
      <c r="L103" s="101"/>
      <c r="M103" s="101"/>
    </row>
    <row r="104" spans="3:13" x14ac:dyDescent="0.25">
      <c r="E104" s="14"/>
      <c r="F104" s="14"/>
      <c r="G104" s="14"/>
      <c r="H104" s="14"/>
      <c r="I104" s="14"/>
      <c r="J104" s="14"/>
      <c r="K104" s="14"/>
      <c r="L104" s="14"/>
      <c r="M104" s="14"/>
    </row>
    <row r="105" spans="3:13" ht="80.25" customHeight="1" x14ac:dyDescent="0.25">
      <c r="D105" s="170" t="s">
        <v>511</v>
      </c>
      <c r="E105" s="170"/>
      <c r="F105" s="18" t="s">
        <v>510</v>
      </c>
      <c r="G105" s="170" t="s">
        <v>509</v>
      </c>
      <c r="H105" s="170"/>
      <c r="I105" s="170"/>
      <c r="J105" s="14"/>
      <c r="K105" s="14"/>
      <c r="L105" s="14"/>
      <c r="M105" s="14"/>
    </row>
  </sheetData>
  <autoFilter ref="B6:AF83" xr:uid="{A955EC26-46B0-4B4B-8FF7-22D12365E4A1}">
    <filterColumn colId="2">
      <filters>
        <filter val="Generación de Conocimiento e Investigación"/>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40">
    <mergeCell ref="G101:I101"/>
    <mergeCell ref="G105:I105"/>
    <mergeCell ref="D101:E101"/>
    <mergeCell ref="D105:E105"/>
    <mergeCell ref="D102:E102"/>
    <mergeCell ref="G102:I102"/>
    <mergeCell ref="G99:I99"/>
    <mergeCell ref="G100:I100"/>
    <mergeCell ref="D99:E99"/>
    <mergeCell ref="D100:E100"/>
    <mergeCell ref="G97:I97"/>
    <mergeCell ref="G98:I98"/>
    <mergeCell ref="D97:E97"/>
    <mergeCell ref="D98:E98"/>
    <mergeCell ref="E19:E20"/>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G6:G7"/>
    <mergeCell ref="H6:H7"/>
    <mergeCell ref="M6:M7"/>
    <mergeCell ref="I6:I7"/>
    <mergeCell ref="AE6:AF6"/>
    <mergeCell ref="AE1:AF1"/>
    <mergeCell ref="AE2:AF2"/>
    <mergeCell ref="AE3:AF3"/>
    <mergeCell ref="AE4:AF4"/>
  </mergeCells>
  <phoneticPr fontId="22" type="noConversion"/>
  <conditionalFormatting sqref="AD8:AF8 AE9:AF9 AE60:AF60 M84:M87 AD9:AD82 AD83:AF87">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19">
    <dataValidation type="list" allowBlank="1" showInputMessage="1" showErrorMessage="1" sqref="Z74:Z79 I8:I79 I83:I87" xr:uid="{00000000-0002-0000-0000-000000000000}">
      <formula1>"Insignificante,Menor,Moderado,Mayor,Catastrófico"</formula1>
    </dataValidation>
    <dataValidation type="list" allowBlank="1" showInputMessage="1" showErrorMessage="1" sqref="D38:D64 D27:D29 D68:D72 D14:D23 D83:D87" xr:uid="{00000000-0002-0000-0000-000001000000}">
      <formula1>$AI$8:$AI$23</formula1>
    </dataValidation>
    <dataValidation type="list" allowBlank="1" showInputMessage="1" showErrorMessage="1" sqref="C38:C79 C27:C29 C8:C23 C83:C87"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1:O87 O8:O72" xr:uid="{00000000-0002-0000-0000-000006000000}">
      <formula1>"Preventivo,Correctivo,Detectivo"</formula1>
    </dataValidation>
    <dataValidation type="list" allowBlank="1" showInputMessage="1" showErrorMessage="1" sqref="P81:P87 P8:P72" xr:uid="{00000000-0002-0000-0000-000007000000}">
      <formula1>"Automatico,Manual"</formula1>
    </dataValidation>
    <dataValidation type="list" allowBlank="1" showInputMessage="1" showErrorMessage="1" sqref="Z8:Z72 Z80:Z87" xr:uid="{00000000-0002-0000-0000-000008000000}">
      <formula1>"Insignificante,Menor,Moderado,Mayor,Catastrofico"</formula1>
    </dataValidation>
    <dataValidation type="list" allowBlank="1" showInputMessage="1" showErrorMessage="1" sqref="Q81:Q87 Q8:Q72"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7 H8:H79 H83:H87"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xr:uid="{9E080D0F-C8C5-4092-8DEF-03B645A46CBB}">
      <formula1>#REF!</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I1" sqref="I1:P1"/>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1" t="s">
        <v>447</v>
      </c>
      <c r="B1" s="171"/>
      <c r="C1" s="172" t="s">
        <v>448</v>
      </c>
      <c r="D1" s="172"/>
      <c r="E1" s="172"/>
      <c r="F1" s="172"/>
      <c r="G1" s="172"/>
      <c r="H1" s="64"/>
      <c r="I1" s="173" t="s">
        <v>449</v>
      </c>
      <c r="J1" s="174"/>
      <c r="K1" s="174"/>
      <c r="L1" s="174"/>
      <c r="M1" s="174"/>
      <c r="N1" s="174"/>
      <c r="O1" s="174"/>
      <c r="P1" s="175"/>
      <c r="Q1" s="176"/>
    </row>
    <row r="2" spans="1:17" ht="72" customHeight="1" x14ac:dyDescent="0.25">
      <c r="A2" s="65" t="s">
        <v>450</v>
      </c>
      <c r="B2" s="66">
        <v>5</v>
      </c>
      <c r="C2" s="67" t="s">
        <v>451</v>
      </c>
      <c r="D2" s="68" t="s">
        <v>451</v>
      </c>
      <c r="E2" s="69" t="s">
        <v>452</v>
      </c>
      <c r="F2" s="69" t="s">
        <v>452</v>
      </c>
      <c r="G2" s="69" t="s">
        <v>452</v>
      </c>
      <c r="H2" s="14"/>
      <c r="I2" s="89" t="s">
        <v>453</v>
      </c>
      <c r="J2" s="90" t="s">
        <v>454</v>
      </c>
      <c r="K2" s="91" t="s">
        <v>455</v>
      </c>
      <c r="L2" s="92" t="s">
        <v>456</v>
      </c>
      <c r="M2" s="92" t="s">
        <v>457</v>
      </c>
      <c r="N2" s="92" t="s">
        <v>458</v>
      </c>
      <c r="O2" s="92" t="s">
        <v>459</v>
      </c>
      <c r="P2" s="93" t="s">
        <v>460</v>
      </c>
      <c r="Q2" s="176"/>
    </row>
    <row r="3" spans="1:17" ht="72" customHeight="1" x14ac:dyDescent="0.25">
      <c r="A3" s="65" t="s">
        <v>17</v>
      </c>
      <c r="B3" s="66">
        <v>4</v>
      </c>
      <c r="C3" s="70" t="s">
        <v>461</v>
      </c>
      <c r="D3" s="67" t="s">
        <v>451</v>
      </c>
      <c r="E3" s="67" t="s">
        <v>451</v>
      </c>
      <c r="F3" s="69" t="s">
        <v>452</v>
      </c>
      <c r="G3" s="69" t="s">
        <v>452</v>
      </c>
      <c r="H3" s="14"/>
      <c r="I3" s="71" t="s">
        <v>462</v>
      </c>
      <c r="J3" s="20" t="s">
        <v>463</v>
      </c>
      <c r="K3" s="20" t="s">
        <v>464</v>
      </c>
      <c r="L3" s="72" t="s">
        <v>465</v>
      </c>
      <c r="M3" s="72"/>
      <c r="N3" s="72" t="s">
        <v>465</v>
      </c>
      <c r="O3" s="72"/>
      <c r="P3" s="73" t="s">
        <v>466</v>
      </c>
      <c r="Q3" s="176"/>
    </row>
    <row r="4" spans="1:17" ht="72" customHeight="1" x14ac:dyDescent="0.25">
      <c r="A4" s="65" t="s">
        <v>16</v>
      </c>
      <c r="B4" s="66">
        <v>3</v>
      </c>
      <c r="C4" s="87" t="s">
        <v>467</v>
      </c>
      <c r="D4" s="70" t="s">
        <v>461</v>
      </c>
      <c r="E4" s="74" t="s">
        <v>451</v>
      </c>
      <c r="F4" s="75" t="s">
        <v>452</v>
      </c>
      <c r="G4" s="75" t="s">
        <v>452</v>
      </c>
      <c r="H4" s="14"/>
      <c r="I4" s="76" t="s">
        <v>468</v>
      </c>
      <c r="J4" s="20" t="s">
        <v>469</v>
      </c>
      <c r="K4" s="20" t="s">
        <v>470</v>
      </c>
      <c r="L4" s="77" t="s">
        <v>465</v>
      </c>
      <c r="M4" s="77" t="s">
        <v>465</v>
      </c>
      <c r="N4" s="77" t="s">
        <v>465</v>
      </c>
      <c r="O4" s="77"/>
      <c r="P4" s="73" t="s">
        <v>471</v>
      </c>
      <c r="Q4" s="176"/>
    </row>
    <row r="5" spans="1:17" ht="72" customHeight="1" x14ac:dyDescent="0.25">
      <c r="A5" s="65" t="s">
        <v>103</v>
      </c>
      <c r="B5" s="66">
        <v>2</v>
      </c>
      <c r="C5" s="87" t="s">
        <v>467</v>
      </c>
      <c r="D5" s="87" t="s">
        <v>467</v>
      </c>
      <c r="E5" s="78" t="s">
        <v>461</v>
      </c>
      <c r="F5" s="74" t="s">
        <v>451</v>
      </c>
      <c r="G5" s="74" t="s">
        <v>451</v>
      </c>
      <c r="H5" s="14"/>
      <c r="I5" s="79" t="s">
        <v>472</v>
      </c>
      <c r="J5" s="20" t="s">
        <v>473</v>
      </c>
      <c r="K5" s="20" t="s">
        <v>474</v>
      </c>
      <c r="L5" s="80"/>
      <c r="M5" s="80" t="s">
        <v>465</v>
      </c>
      <c r="N5" s="80"/>
      <c r="O5" s="80"/>
      <c r="P5" s="73" t="s">
        <v>475</v>
      </c>
      <c r="Q5" s="176"/>
    </row>
    <row r="6" spans="1:17" ht="72" customHeight="1" thickBot="1" x14ac:dyDescent="0.3">
      <c r="A6" s="65" t="s">
        <v>476</v>
      </c>
      <c r="B6" s="66">
        <v>1</v>
      </c>
      <c r="C6" s="87" t="s">
        <v>467</v>
      </c>
      <c r="D6" s="87" t="s">
        <v>467</v>
      </c>
      <c r="E6" s="88" t="s">
        <v>467</v>
      </c>
      <c r="F6" s="78" t="s">
        <v>461</v>
      </c>
      <c r="G6" s="81" t="s">
        <v>451</v>
      </c>
      <c r="H6" s="14"/>
      <c r="I6" s="86" t="s">
        <v>477</v>
      </c>
      <c r="J6" s="82" t="s">
        <v>478</v>
      </c>
      <c r="K6" s="82" t="s">
        <v>479</v>
      </c>
      <c r="L6" s="83"/>
      <c r="M6" s="83"/>
      <c r="N6" s="83"/>
      <c r="O6" s="83" t="s">
        <v>465</v>
      </c>
      <c r="P6" s="84" t="s">
        <v>480</v>
      </c>
      <c r="Q6" s="176"/>
    </row>
    <row r="7" spans="1:17" x14ac:dyDescent="0.25">
      <c r="A7" s="177"/>
      <c r="B7" s="177"/>
      <c r="C7" s="66">
        <v>1</v>
      </c>
      <c r="D7" s="66">
        <v>2</v>
      </c>
      <c r="E7" s="66">
        <v>3</v>
      </c>
      <c r="F7" s="66">
        <v>4</v>
      </c>
      <c r="G7" s="66">
        <v>5</v>
      </c>
      <c r="H7" s="178" t="s">
        <v>481</v>
      </c>
      <c r="I7" s="179"/>
      <c r="J7" s="179"/>
      <c r="K7" s="179"/>
      <c r="L7" s="179"/>
      <c r="M7" s="179"/>
      <c r="N7" s="179"/>
      <c r="O7" s="179"/>
      <c r="P7" s="179"/>
      <c r="Q7" s="179"/>
    </row>
    <row r="8" spans="1:17" x14ac:dyDescent="0.25">
      <c r="A8" s="177"/>
      <c r="B8" s="177"/>
      <c r="C8" s="85" t="s">
        <v>11</v>
      </c>
      <c r="D8" s="85" t="s">
        <v>12</v>
      </c>
      <c r="E8" s="85" t="s">
        <v>20</v>
      </c>
      <c r="F8" s="85" t="s">
        <v>13</v>
      </c>
      <c r="G8" s="85" t="s">
        <v>14</v>
      </c>
      <c r="H8" s="179"/>
      <c r="I8" s="179"/>
      <c r="J8" s="179"/>
      <c r="K8" s="179"/>
      <c r="L8" s="179"/>
      <c r="M8" s="179"/>
      <c r="N8" s="179"/>
      <c r="O8" s="179"/>
      <c r="P8" s="179"/>
      <c r="Q8" s="179"/>
    </row>
    <row r="9" spans="1:17" x14ac:dyDescent="0.25">
      <c r="A9" s="177"/>
      <c r="B9" s="177"/>
      <c r="C9" s="179" t="s">
        <v>7</v>
      </c>
      <c r="D9" s="179"/>
      <c r="E9" s="179"/>
      <c r="F9" s="179"/>
      <c r="G9" s="179"/>
      <c r="H9" s="179"/>
      <c r="I9" s="179"/>
      <c r="J9" s="179"/>
      <c r="K9" s="179"/>
      <c r="L9" s="179"/>
      <c r="M9" s="179"/>
      <c r="N9" s="179"/>
      <c r="O9" s="179"/>
      <c r="P9" s="179"/>
      <c r="Q9" s="179"/>
    </row>
    <row r="10" spans="1:17" x14ac:dyDescent="0.25">
      <c r="A10" s="177"/>
      <c r="B10" s="177"/>
      <c r="C10" s="179"/>
      <c r="D10" s="179"/>
      <c r="E10" s="179"/>
      <c r="F10" s="179"/>
      <c r="G10" s="179"/>
      <c r="H10" s="179"/>
      <c r="I10" s="179"/>
      <c r="J10" s="179"/>
      <c r="K10" s="179"/>
      <c r="L10" s="179"/>
      <c r="M10" s="179"/>
      <c r="N10" s="179"/>
      <c r="O10" s="179"/>
      <c r="P10" s="179"/>
      <c r="Q10" s="179"/>
    </row>
    <row r="11" spans="1:17" x14ac:dyDescent="0.25">
      <c r="A11" s="177"/>
      <c r="B11" s="177"/>
      <c r="C11" s="179"/>
      <c r="D11" s="179"/>
      <c r="E11" s="179"/>
      <c r="F11" s="179"/>
      <c r="G11" s="179"/>
      <c r="H11" s="179"/>
      <c r="I11" s="179"/>
      <c r="J11" s="179"/>
      <c r="K11" s="179"/>
      <c r="L11" s="179"/>
      <c r="M11" s="179"/>
      <c r="N11" s="179"/>
      <c r="O11" s="179"/>
      <c r="P11" s="179"/>
      <c r="Q11" s="17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8" t="s">
        <v>76</v>
      </c>
      <c r="B1" s="168"/>
      <c r="C1" s="168"/>
      <c r="D1" s="168"/>
    </row>
    <row r="2" spans="1:4" x14ac:dyDescent="0.25">
      <c r="A2" s="168"/>
      <c r="B2" s="168"/>
      <c r="C2" s="168"/>
      <c r="D2" s="168"/>
    </row>
    <row r="3" spans="1:4" x14ac:dyDescent="0.25">
      <c r="A3" s="168"/>
      <c r="B3" s="168"/>
      <c r="C3" s="168"/>
      <c r="D3" s="168"/>
    </row>
    <row r="4" spans="1:4" x14ac:dyDescent="0.25">
      <c r="A4" s="182" t="s">
        <v>77</v>
      </c>
      <c r="B4" s="182"/>
      <c r="C4" s="182"/>
      <c r="D4" s="182"/>
    </row>
    <row r="5" spans="1:4" ht="19.5" customHeight="1" x14ac:dyDescent="0.25">
      <c r="A5" s="9" t="s">
        <v>0</v>
      </c>
      <c r="B5" s="180" t="s">
        <v>78</v>
      </c>
      <c r="C5" s="180"/>
      <c r="D5" s="180"/>
    </row>
    <row r="6" spans="1:4" ht="41.25" customHeight="1" x14ac:dyDescent="0.25">
      <c r="A6" s="9" t="s">
        <v>1</v>
      </c>
      <c r="B6" s="180" t="s">
        <v>98</v>
      </c>
      <c r="C6" s="180"/>
      <c r="D6" s="180"/>
    </row>
    <row r="7" spans="1:4" ht="31.5" customHeight="1" x14ac:dyDescent="0.25">
      <c r="A7" s="9" t="s">
        <v>22</v>
      </c>
      <c r="B7" s="180" t="s">
        <v>79</v>
      </c>
      <c r="C7" s="180"/>
      <c r="D7" s="180"/>
    </row>
    <row r="8" spans="1:4" ht="47.25" customHeight="1" x14ac:dyDescent="0.25">
      <c r="A8" s="9" t="s">
        <v>5</v>
      </c>
      <c r="B8" s="180" t="s">
        <v>80</v>
      </c>
      <c r="C8" s="180"/>
      <c r="D8" s="180"/>
    </row>
    <row r="9" spans="1:4" ht="31.5" customHeight="1" x14ac:dyDescent="0.25">
      <c r="A9" s="9" t="s">
        <v>8</v>
      </c>
      <c r="B9" s="180" t="s">
        <v>81</v>
      </c>
      <c r="C9" s="180"/>
      <c r="D9" s="180"/>
    </row>
    <row r="10" spans="1:4" ht="64.5" customHeight="1" x14ac:dyDescent="0.25">
      <c r="A10" s="9" t="s">
        <v>9</v>
      </c>
      <c r="B10" s="180" t="s">
        <v>82</v>
      </c>
      <c r="C10" s="180"/>
      <c r="D10" s="180"/>
    </row>
    <row r="11" spans="1:4" ht="60" customHeight="1" x14ac:dyDescent="0.25">
      <c r="A11" s="9" t="s">
        <v>2</v>
      </c>
      <c r="B11" s="180" t="s">
        <v>100</v>
      </c>
      <c r="C11" s="180"/>
      <c r="D11" s="180"/>
    </row>
    <row r="12" spans="1:4" ht="60" customHeight="1" x14ac:dyDescent="0.25">
      <c r="A12" s="9" t="s">
        <v>3</v>
      </c>
      <c r="B12" s="180" t="s">
        <v>101</v>
      </c>
      <c r="C12" s="180"/>
      <c r="D12" s="180"/>
    </row>
    <row r="13" spans="1:4" ht="63" customHeight="1" x14ac:dyDescent="0.25">
      <c r="A13" s="9" t="s">
        <v>4</v>
      </c>
      <c r="B13" s="180" t="s">
        <v>83</v>
      </c>
      <c r="C13" s="180"/>
      <c r="D13" s="180"/>
    </row>
    <row r="14" spans="1:4" x14ac:dyDescent="0.25">
      <c r="A14" s="7"/>
      <c r="B14" s="7"/>
      <c r="C14" s="7"/>
      <c r="D14" s="7"/>
    </row>
    <row r="15" spans="1:4" x14ac:dyDescent="0.25">
      <c r="A15" s="181" t="s">
        <v>6</v>
      </c>
      <c r="B15" s="181"/>
      <c r="C15" s="181"/>
      <c r="D15" s="181"/>
    </row>
    <row r="16" spans="1:4" ht="78" customHeight="1" x14ac:dyDescent="0.25">
      <c r="A16" s="9" t="s">
        <v>29</v>
      </c>
      <c r="B16" s="180" t="s">
        <v>84</v>
      </c>
      <c r="C16" s="180"/>
      <c r="D16" s="180"/>
    </row>
    <row r="17" spans="1:4" ht="87.75" customHeight="1" x14ac:dyDescent="0.25">
      <c r="A17" s="9" t="s">
        <v>30</v>
      </c>
      <c r="B17" s="180" t="s">
        <v>85</v>
      </c>
      <c r="C17" s="180"/>
      <c r="D17" s="180"/>
    </row>
    <row r="18" spans="1:4" ht="47.25" customHeight="1" x14ac:dyDescent="0.25">
      <c r="A18" s="9" t="s">
        <v>31</v>
      </c>
      <c r="B18" s="180" t="s">
        <v>102</v>
      </c>
      <c r="C18" s="180"/>
      <c r="D18" s="180"/>
    </row>
    <row r="19" spans="1:4" ht="49.5" customHeight="1" x14ac:dyDescent="0.25">
      <c r="A19" s="9" t="s">
        <v>32</v>
      </c>
      <c r="B19" s="180" t="s">
        <v>125</v>
      </c>
      <c r="C19" s="180"/>
      <c r="D19" s="180"/>
    </row>
    <row r="20" spans="1:4" ht="105.75" customHeight="1" x14ac:dyDescent="0.25">
      <c r="A20" s="9" t="s">
        <v>33</v>
      </c>
      <c r="B20" s="180" t="s">
        <v>86</v>
      </c>
      <c r="C20" s="180"/>
      <c r="D20" s="180"/>
    </row>
    <row r="21" spans="1:4" ht="93.75" customHeight="1" x14ac:dyDescent="0.25">
      <c r="A21" s="9" t="s">
        <v>38</v>
      </c>
      <c r="B21" s="180" t="s">
        <v>87</v>
      </c>
      <c r="C21" s="180"/>
      <c r="D21" s="180"/>
    </row>
    <row r="22" spans="1:4" ht="33" customHeight="1" x14ac:dyDescent="0.25">
      <c r="A22" s="9" t="s">
        <v>21</v>
      </c>
      <c r="B22" s="180" t="s">
        <v>88</v>
      </c>
      <c r="C22" s="180"/>
      <c r="D22" s="180"/>
    </row>
    <row r="23" spans="1:4" x14ac:dyDescent="0.25">
      <c r="A23" s="8"/>
      <c r="B23" s="7"/>
      <c r="C23" s="7"/>
      <c r="D23" s="7"/>
    </row>
    <row r="24" spans="1:4" ht="15" customHeight="1" x14ac:dyDescent="0.25">
      <c r="A24" s="181" t="s">
        <v>10</v>
      </c>
      <c r="B24" s="181"/>
      <c r="C24" s="181"/>
      <c r="D24" s="181"/>
    </row>
    <row r="25" spans="1:4" ht="54" customHeight="1" x14ac:dyDescent="0.25">
      <c r="A25" s="6" t="s">
        <v>2</v>
      </c>
      <c r="B25" s="180" t="s">
        <v>89</v>
      </c>
      <c r="C25" s="180"/>
      <c r="D25" s="180"/>
    </row>
    <row r="26" spans="1:4" ht="51.75" customHeight="1" x14ac:dyDescent="0.25">
      <c r="A26" s="6" t="s">
        <v>3</v>
      </c>
      <c r="B26" s="180" t="s">
        <v>90</v>
      </c>
      <c r="C26" s="180"/>
      <c r="D26" s="180"/>
    </row>
    <row r="27" spans="1:4" ht="52.5" customHeight="1" x14ac:dyDescent="0.25">
      <c r="A27" s="6" t="s">
        <v>19</v>
      </c>
      <c r="B27" s="180" t="s">
        <v>91</v>
      </c>
      <c r="C27" s="180"/>
      <c r="D27" s="180"/>
    </row>
    <row r="29" spans="1:4" x14ac:dyDescent="0.25">
      <c r="A29" s="181" t="s">
        <v>337</v>
      </c>
      <c r="B29" s="181"/>
      <c r="C29" s="181"/>
      <c r="D29" s="181"/>
    </row>
    <row r="30" spans="1:4" ht="46.5" customHeight="1" x14ac:dyDescent="0.25">
      <c r="A30" s="6" t="s">
        <v>341</v>
      </c>
      <c r="B30" s="180" t="s">
        <v>342</v>
      </c>
      <c r="C30" s="180"/>
      <c r="D30" s="180"/>
    </row>
    <row r="31" spans="1:4" ht="36" customHeight="1" x14ac:dyDescent="0.25">
      <c r="A31" s="6" t="s">
        <v>338</v>
      </c>
      <c r="B31" s="180" t="s">
        <v>339</v>
      </c>
      <c r="C31" s="180"/>
      <c r="D31" s="180"/>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2020-10-29T00:10:02Z</dcterms:modified>
  <cp:category>Herramientas de Gestión</cp:category>
</cp:coreProperties>
</file>