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Daniel\Desktop\SGI IDEAM\Matriz de Riesgos\"/>
    </mc:Choice>
  </mc:AlternateContent>
  <xr:revisionPtr revIDLastSave="0" documentId="8_{864F7E6A-CF4C-4768-BB03-B9C865D0575C}" xr6:coauthVersionLast="45" xr6:coauthVersionMax="45" xr10:uidLastSave="{00000000-0000-0000-0000-000000000000}"/>
  <bookViews>
    <workbookView xWindow="-120" yWindow="-120" windowWidth="20730" windowHeight="11160" xr2:uid="{00000000-000D-0000-FFFF-FFFF00000000}"/>
  </bookViews>
  <sheets>
    <sheet name="F-SG-004 Mapa de Riesgos" sheetId="2" r:id="rId1"/>
    <sheet name="Instr. Mapa Riesgos" sheetId="6" r:id="rId2"/>
    <sheet name="Parámetros" sheetId="3" state="hidden" r:id="rId3"/>
  </sheets>
  <definedNames>
    <definedName name="_xlnm._FilterDatabase" localSheetId="0" hidden="1">'F-SG-004 Mapa de Riesgos'!$B$6:$AF$81</definedName>
    <definedName name="_xlnm.Print_Titles" localSheetId="0">'F-SG-004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6" i="2" l="1"/>
  <c r="AB76" i="2"/>
  <c r="AA77" i="2"/>
  <c r="AB77" i="2"/>
  <c r="AA78" i="2"/>
  <c r="AB78" i="2"/>
  <c r="AA79" i="2"/>
  <c r="AB79" i="2"/>
  <c r="AA80" i="2"/>
  <c r="AB80" i="2"/>
  <c r="AA81" i="2"/>
  <c r="AB81" i="2"/>
  <c r="W81" i="2"/>
  <c r="T81" i="2"/>
  <c r="S81" i="2"/>
  <c r="R81" i="2"/>
  <c r="W80" i="2"/>
  <c r="T80" i="2"/>
  <c r="S80" i="2"/>
  <c r="R80" i="2"/>
  <c r="W79" i="2"/>
  <c r="T79" i="2"/>
  <c r="S79" i="2"/>
  <c r="R79" i="2"/>
  <c r="W78" i="2"/>
  <c r="T78" i="2"/>
  <c r="S78" i="2"/>
  <c r="R78" i="2"/>
  <c r="W77" i="2"/>
  <c r="T77" i="2"/>
  <c r="S77" i="2"/>
  <c r="R77" i="2"/>
  <c r="W76" i="2"/>
  <c r="T76" i="2"/>
  <c r="S76" i="2"/>
  <c r="R76" i="2"/>
  <c r="K81" i="2"/>
  <c r="J81" i="2"/>
  <c r="K80" i="2"/>
  <c r="J80" i="2"/>
  <c r="K79" i="2"/>
  <c r="J79" i="2"/>
  <c r="K78" i="2"/>
  <c r="J78" i="2"/>
  <c r="K77" i="2"/>
  <c r="J77" i="2"/>
  <c r="K76" i="2"/>
  <c r="J76" i="2"/>
  <c r="L76" i="2" l="1"/>
  <c r="M76" i="2" s="1"/>
  <c r="L77" i="2"/>
  <c r="M77" i="2" s="1"/>
  <c r="L78" i="2"/>
  <c r="M78" i="2" s="1"/>
  <c r="L79" i="2"/>
  <c r="M79" i="2" s="1"/>
  <c r="L80" i="2"/>
  <c r="M80" i="2" s="1"/>
  <c r="L81" i="2"/>
  <c r="M81" i="2" s="1"/>
  <c r="AC81" i="2"/>
  <c r="AD81" i="2" s="1"/>
  <c r="AC80" i="2"/>
  <c r="AD80" i="2" s="1"/>
  <c r="AC79" i="2"/>
  <c r="AD79" i="2" s="1"/>
  <c r="AC78" i="2"/>
  <c r="AD78" i="2" s="1"/>
  <c r="AC77" i="2"/>
  <c r="AD77" i="2" s="1"/>
  <c r="AC76" i="2"/>
  <c r="AD76" i="2" s="1"/>
  <c r="U76" i="2"/>
  <c r="V76" i="2" s="1"/>
  <c r="U77" i="2"/>
  <c r="V77" i="2" s="1"/>
  <c r="U78" i="2"/>
  <c r="V78" i="2" s="1"/>
  <c r="U79" i="2"/>
  <c r="V79" i="2" s="1"/>
  <c r="U80" i="2"/>
  <c r="V80" i="2" s="1"/>
  <c r="U81" i="2"/>
  <c r="V81" i="2" s="1"/>
  <c r="AA75" i="2" l="1"/>
  <c r="AB75" i="2"/>
  <c r="AA9" i="2"/>
  <c r="AB9" i="2"/>
  <c r="AA10" i="2"/>
  <c r="AB10" i="2"/>
  <c r="AA11" i="2"/>
  <c r="AB11" i="2"/>
  <c r="AA12" i="2"/>
  <c r="AB12" i="2"/>
  <c r="AA13" i="2"/>
  <c r="AB13" i="2"/>
  <c r="AA14" i="2"/>
  <c r="AB14" i="2"/>
  <c r="AA15" i="2"/>
  <c r="AB15" i="2"/>
  <c r="AA16" i="2"/>
  <c r="AB16" i="2"/>
  <c r="AA17" i="2"/>
  <c r="AB17" i="2"/>
  <c r="AA18" i="2"/>
  <c r="AB18" i="2"/>
  <c r="AA19" i="2"/>
  <c r="AB19" i="2"/>
  <c r="AA20" i="2"/>
  <c r="AB20" i="2"/>
  <c r="AA21" i="2"/>
  <c r="AB21" i="2"/>
  <c r="AA22" i="2"/>
  <c r="AB22" i="2"/>
  <c r="AA23" i="2"/>
  <c r="AB23" i="2"/>
  <c r="AA24" i="2"/>
  <c r="AB24" i="2"/>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B72" i="2"/>
  <c r="AA73" i="2"/>
  <c r="AB73" i="2"/>
  <c r="AA74" i="2"/>
  <c r="AB74" i="2"/>
  <c r="AC73" i="2" l="1"/>
  <c r="AD73" i="2" s="1"/>
  <c r="AC72" i="2"/>
  <c r="AD72" i="2" s="1"/>
  <c r="AC69" i="2"/>
  <c r="AD69" i="2" s="1"/>
  <c r="AC68" i="2"/>
  <c r="AD68" i="2" s="1"/>
  <c r="AC65" i="2"/>
  <c r="AD65" i="2" s="1"/>
  <c r="AC64" i="2"/>
  <c r="AD64" i="2" s="1"/>
  <c r="AC61" i="2"/>
  <c r="AD61" i="2" s="1"/>
  <c r="AC60" i="2"/>
  <c r="AD60" i="2" s="1"/>
  <c r="AC57" i="2"/>
  <c r="AD57" i="2" s="1"/>
  <c r="AC56" i="2"/>
  <c r="AD56" i="2" s="1"/>
  <c r="AC53" i="2"/>
  <c r="AD53" i="2" s="1"/>
  <c r="AC52" i="2"/>
  <c r="AD52" i="2" s="1"/>
  <c r="AC49" i="2"/>
  <c r="AD49" i="2" s="1"/>
  <c r="AC48" i="2"/>
  <c r="AD48" i="2" s="1"/>
  <c r="AC45" i="2"/>
  <c r="AD45" i="2" s="1"/>
  <c r="AC44" i="2"/>
  <c r="AD44" i="2" s="1"/>
  <c r="AC41" i="2"/>
  <c r="AD41" i="2" s="1"/>
  <c r="AC40" i="2"/>
  <c r="AD40" i="2" s="1"/>
  <c r="AC37" i="2"/>
  <c r="AD37" i="2" s="1"/>
  <c r="AC36" i="2"/>
  <c r="AD36" i="2" s="1"/>
  <c r="AC33" i="2"/>
  <c r="AD33" i="2" s="1"/>
  <c r="AC32" i="2"/>
  <c r="AD32" i="2" s="1"/>
  <c r="AC29" i="2"/>
  <c r="AD29" i="2" s="1"/>
  <c r="AC28" i="2"/>
  <c r="AD28" i="2" s="1"/>
  <c r="AC27" i="2"/>
  <c r="AD27" i="2" s="1"/>
  <c r="AC26" i="2"/>
  <c r="AD26" i="2" s="1"/>
  <c r="AC25" i="2"/>
  <c r="AD25" i="2" s="1"/>
  <c r="AC24" i="2"/>
  <c r="AD24" i="2" s="1"/>
  <c r="AC23" i="2"/>
  <c r="AD23" i="2" s="1"/>
  <c r="AC22" i="2"/>
  <c r="AD22" i="2" s="1"/>
  <c r="AC21" i="2"/>
  <c r="AD21" i="2" s="1"/>
  <c r="AC20" i="2"/>
  <c r="AD20" i="2" s="1"/>
  <c r="AC19" i="2"/>
  <c r="AD19" i="2" s="1"/>
  <c r="AC18" i="2"/>
  <c r="AD18" i="2" s="1"/>
  <c r="AC17" i="2"/>
  <c r="AD17" i="2" s="1"/>
  <c r="AC16" i="2"/>
  <c r="AD16" i="2" s="1"/>
  <c r="AC15" i="2"/>
  <c r="AD15" i="2" s="1"/>
  <c r="AC14" i="2"/>
  <c r="AD14" i="2" s="1"/>
  <c r="AC13" i="2"/>
  <c r="AD13" i="2" s="1"/>
  <c r="AC12" i="2"/>
  <c r="AD12" i="2" s="1"/>
  <c r="AC11" i="2"/>
  <c r="AD11" i="2" s="1"/>
  <c r="AC10" i="2"/>
  <c r="AD10" i="2" s="1"/>
  <c r="AC9" i="2"/>
  <c r="AD9" i="2" s="1"/>
  <c r="AC75" i="2"/>
  <c r="AD75" i="2" s="1"/>
  <c r="AC74" i="2"/>
  <c r="AD74" i="2" s="1"/>
  <c r="AC71" i="2"/>
  <c r="AD71" i="2" s="1"/>
  <c r="AC70" i="2"/>
  <c r="AD70" i="2" s="1"/>
  <c r="AC67" i="2"/>
  <c r="AD67" i="2" s="1"/>
  <c r="AC66" i="2"/>
  <c r="AD66" i="2" s="1"/>
  <c r="AC63" i="2"/>
  <c r="AD63" i="2" s="1"/>
  <c r="AC62" i="2"/>
  <c r="AD62" i="2" s="1"/>
  <c r="AC59" i="2"/>
  <c r="AD59" i="2" s="1"/>
  <c r="AC58" i="2"/>
  <c r="AD58" i="2" s="1"/>
  <c r="AC55" i="2"/>
  <c r="AD55" i="2" s="1"/>
  <c r="AC54" i="2"/>
  <c r="AD54" i="2" s="1"/>
  <c r="AC51" i="2"/>
  <c r="AD51" i="2" s="1"/>
  <c r="AC50" i="2"/>
  <c r="AD50" i="2" s="1"/>
  <c r="AC47" i="2"/>
  <c r="AD47" i="2" s="1"/>
  <c r="AC46" i="2"/>
  <c r="AD46" i="2" s="1"/>
  <c r="AC43" i="2"/>
  <c r="AD43" i="2" s="1"/>
  <c r="AC42" i="2"/>
  <c r="AD42" i="2" s="1"/>
  <c r="AC39" i="2"/>
  <c r="AD39" i="2" s="1"/>
  <c r="AC38" i="2"/>
  <c r="AD38" i="2" s="1"/>
  <c r="AC35" i="2"/>
  <c r="AD35" i="2" s="1"/>
  <c r="AC34" i="2"/>
  <c r="AD34" i="2" s="1"/>
  <c r="AC31" i="2"/>
  <c r="AD31" i="2" s="1"/>
  <c r="AC30" i="2"/>
  <c r="AD30" i="2" s="1"/>
  <c r="W75" i="2"/>
  <c r="T75" i="2"/>
  <c r="S75" i="2"/>
  <c r="R75" i="2"/>
  <c r="K75" i="2"/>
  <c r="J75" i="2"/>
  <c r="W74" i="2"/>
  <c r="T74" i="2"/>
  <c r="S74" i="2"/>
  <c r="R74" i="2"/>
  <c r="K74" i="2"/>
  <c r="J74" i="2"/>
  <c r="W73" i="2"/>
  <c r="T73" i="2"/>
  <c r="S73" i="2"/>
  <c r="R73" i="2"/>
  <c r="K73" i="2"/>
  <c r="J73" i="2"/>
  <c r="W72" i="2"/>
  <c r="T72" i="2"/>
  <c r="S72" i="2"/>
  <c r="R72" i="2"/>
  <c r="K72" i="2"/>
  <c r="J72" i="2"/>
  <c r="W71" i="2"/>
  <c r="T71" i="2"/>
  <c r="S71" i="2"/>
  <c r="R71" i="2"/>
  <c r="K71" i="2"/>
  <c r="J71" i="2"/>
  <c r="W70" i="2"/>
  <c r="T70" i="2"/>
  <c r="S70" i="2"/>
  <c r="R70" i="2"/>
  <c r="K70" i="2"/>
  <c r="J70" i="2"/>
  <c r="W69" i="2"/>
  <c r="T69" i="2"/>
  <c r="S69" i="2"/>
  <c r="R69" i="2"/>
  <c r="K69" i="2"/>
  <c r="J69" i="2"/>
  <c r="L69" i="2" l="1"/>
  <c r="M69" i="2" s="1"/>
  <c r="L70" i="2"/>
  <c r="M70" i="2" s="1"/>
  <c r="L71" i="2"/>
  <c r="M71" i="2" s="1"/>
  <c r="L72" i="2"/>
  <c r="M72" i="2" s="1"/>
  <c r="L73" i="2"/>
  <c r="M73" i="2" s="1"/>
  <c r="L74" i="2"/>
  <c r="M74" i="2" s="1"/>
  <c r="L75" i="2"/>
  <c r="M75" i="2" s="1"/>
  <c r="U69" i="2"/>
  <c r="V69" i="2" s="1"/>
  <c r="U70" i="2"/>
  <c r="V70" i="2" s="1"/>
  <c r="U71" i="2"/>
  <c r="V71" i="2" s="1"/>
  <c r="U72" i="2"/>
  <c r="V72" i="2" s="1"/>
  <c r="U73" i="2"/>
  <c r="V73" i="2" s="1"/>
  <c r="U74" i="2"/>
  <c r="V74" i="2" s="1"/>
  <c r="U75" i="2"/>
  <c r="V75" i="2" s="1"/>
  <c r="T68" i="2"/>
  <c r="W68" i="2"/>
  <c r="T67" i="2"/>
  <c r="W67" i="2"/>
  <c r="S68" i="2"/>
  <c r="S67" i="2"/>
  <c r="R68" i="2"/>
  <c r="R67" i="2"/>
  <c r="K68" i="2"/>
  <c r="K67" i="2"/>
  <c r="J68" i="2"/>
  <c r="L68" i="2" s="1"/>
  <c r="M68" i="2" s="1"/>
  <c r="J67" i="2"/>
  <c r="L67" i="2" s="1"/>
  <c r="M67" i="2" s="1"/>
  <c r="U68" i="2" l="1"/>
  <c r="V68" i="2" s="1"/>
  <c r="U67" i="2"/>
  <c r="V67" i="2" s="1"/>
  <c r="T66" i="2"/>
  <c r="W66" i="2"/>
  <c r="S66" i="2"/>
  <c r="R66" i="2"/>
  <c r="K66" i="2"/>
  <c r="J66" i="2"/>
  <c r="T65" i="2"/>
  <c r="W65" i="2"/>
  <c r="S65" i="2"/>
  <c r="R65" i="2"/>
  <c r="K65" i="2"/>
  <c r="J65" i="2"/>
  <c r="L65" i="2" l="1"/>
  <c r="M65" i="2" s="1"/>
  <c r="L66" i="2"/>
  <c r="M66" i="2" s="1"/>
  <c r="U65" i="2"/>
  <c r="V65" i="2" s="1"/>
  <c r="U66" i="2"/>
  <c r="V66" i="2" s="1"/>
  <c r="T64" i="2"/>
  <c r="W64" i="2"/>
  <c r="S64" i="2"/>
  <c r="R64" i="2"/>
  <c r="U64" i="2" l="1"/>
  <c r="V64" i="2" s="1"/>
  <c r="K64" i="2"/>
  <c r="J64" i="2"/>
  <c r="L64" i="2" l="1"/>
  <c r="M64" i="2" s="1"/>
  <c r="T63" i="2"/>
  <c r="W63" i="2"/>
  <c r="T62" i="2"/>
  <c r="W62" i="2"/>
  <c r="T61" i="2"/>
  <c r="W61" i="2"/>
  <c r="S63" i="2"/>
  <c r="S62" i="2"/>
  <c r="S61" i="2"/>
  <c r="R63" i="2"/>
  <c r="R62" i="2"/>
  <c r="R61" i="2"/>
  <c r="K63" i="2"/>
  <c r="K62" i="2"/>
  <c r="K61" i="2"/>
  <c r="J63" i="2"/>
  <c r="J62" i="2"/>
  <c r="J61" i="2"/>
  <c r="L62" i="2" l="1"/>
  <c r="M62" i="2" s="1"/>
  <c r="L61" i="2"/>
  <c r="M61" i="2" s="1"/>
  <c r="L63" i="2"/>
  <c r="M63" i="2" s="1"/>
  <c r="U61" i="2"/>
  <c r="V61" i="2" s="1"/>
  <c r="U62" i="2"/>
  <c r="V62" i="2" s="1"/>
  <c r="U63" i="2"/>
  <c r="V63" i="2" s="1"/>
  <c r="T60" i="2"/>
  <c r="W60" i="2"/>
  <c r="S60" i="2"/>
  <c r="R60" i="2"/>
  <c r="T59" i="2"/>
  <c r="W59" i="2"/>
  <c r="S59" i="2"/>
  <c r="R59" i="2"/>
  <c r="K60" i="2"/>
  <c r="J60" i="2"/>
  <c r="K59" i="2"/>
  <c r="J59" i="2"/>
  <c r="L59" i="2" l="1"/>
  <c r="M59" i="2" s="1"/>
  <c r="L60" i="2"/>
  <c r="M60" i="2" s="1"/>
  <c r="U60" i="2"/>
  <c r="V60" i="2" s="1"/>
  <c r="U59" i="2"/>
  <c r="V59" i="2" s="1"/>
  <c r="T58" i="2"/>
  <c r="W58" i="2"/>
  <c r="S58" i="2"/>
  <c r="R58" i="2"/>
  <c r="T57" i="2"/>
  <c r="W57" i="2"/>
  <c r="S57" i="2"/>
  <c r="R57" i="2"/>
  <c r="K58" i="2"/>
  <c r="J58" i="2"/>
  <c r="K57" i="2"/>
  <c r="J57" i="2"/>
  <c r="L57" i="2" l="1"/>
  <c r="M57" i="2" s="1"/>
  <c r="L58" i="2"/>
  <c r="M58" i="2" s="1"/>
  <c r="U57" i="2"/>
  <c r="V57" i="2" s="1"/>
  <c r="U58" i="2"/>
  <c r="V58" i="2" s="1"/>
  <c r="T56" i="2"/>
  <c r="W56" i="2"/>
  <c r="S56" i="2"/>
  <c r="R56" i="2"/>
  <c r="K56" i="2"/>
  <c r="J56" i="2"/>
  <c r="L56" i="2" s="1"/>
  <c r="M56" i="2" s="1"/>
  <c r="T55" i="2"/>
  <c r="W55" i="2"/>
  <c r="T54" i="2"/>
  <c r="W54" i="2"/>
  <c r="S55" i="2"/>
  <c r="S54" i="2"/>
  <c r="R55" i="2"/>
  <c r="R54" i="2"/>
  <c r="K55" i="2"/>
  <c r="J55" i="2"/>
  <c r="L55" i="2" s="1"/>
  <c r="M55" i="2" s="1"/>
  <c r="K54" i="2"/>
  <c r="J54" i="2"/>
  <c r="L54" i="2" s="1"/>
  <c r="M54" i="2" s="1"/>
  <c r="T53" i="2"/>
  <c r="W53" i="2"/>
  <c r="S53" i="2"/>
  <c r="R53" i="2"/>
  <c r="K53" i="2"/>
  <c r="J53" i="2"/>
  <c r="L53" i="2" s="1"/>
  <c r="M53" i="2" s="1"/>
  <c r="M90" i="2"/>
  <c r="M91" i="2"/>
  <c r="M92" i="2"/>
  <c r="M93" i="2"/>
  <c r="M94" i="2"/>
  <c r="M95"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U53" i="2" l="1"/>
  <c r="V53" i="2" s="1"/>
  <c r="U54" i="2"/>
  <c r="V54" i="2" s="1"/>
  <c r="U56" i="2"/>
  <c r="V56" i="2" s="1"/>
  <c r="U55" i="2"/>
  <c r="V55" i="2" s="1"/>
  <c r="T50" i="2"/>
  <c r="S50" i="2"/>
  <c r="R50" i="2"/>
  <c r="K50" i="2"/>
  <c r="J50" i="2"/>
  <c r="L50" i="2" l="1"/>
  <c r="M50" i="2" s="1"/>
  <c r="U50" i="2"/>
  <c r="T49" i="2"/>
  <c r="S49" i="2"/>
  <c r="R49" i="2"/>
  <c r="K49" i="2"/>
  <c r="J49" i="2"/>
  <c r="T48" i="2"/>
  <c r="T47" i="2"/>
  <c r="S48" i="2"/>
  <c r="R48" i="2"/>
  <c r="S47" i="2"/>
  <c r="R47" i="2"/>
  <c r="K48" i="2"/>
  <c r="J48" i="2"/>
  <c r="K47" i="2"/>
  <c r="J47" i="2"/>
  <c r="L47" i="2" l="1"/>
  <c r="M47" i="2" s="1"/>
  <c r="L48" i="2"/>
  <c r="M48" i="2" s="1"/>
  <c r="L49" i="2"/>
  <c r="M49" i="2" s="1"/>
  <c r="U47" i="2"/>
  <c r="U49" i="2"/>
  <c r="U48" i="2"/>
  <c r="T46" i="2"/>
  <c r="S46" i="2"/>
  <c r="R46" i="2"/>
  <c r="T45" i="2"/>
  <c r="S45" i="2"/>
  <c r="R45" i="2"/>
  <c r="K46" i="2"/>
  <c r="J46" i="2"/>
  <c r="K45" i="2"/>
  <c r="J45" i="2"/>
  <c r="L45" i="2" l="1"/>
  <c r="M45" i="2" s="1"/>
  <c r="L46" i="2"/>
  <c r="M46" i="2" s="1"/>
  <c r="U45" i="2"/>
  <c r="V45" i="2" s="1"/>
  <c r="U46" i="2"/>
  <c r="V46" i="2" s="1"/>
  <c r="W45" i="2"/>
  <c r="W46" i="2"/>
  <c r="W47" i="2"/>
  <c r="W48" i="2"/>
  <c r="W49" i="2"/>
  <c r="W50" i="2"/>
  <c r="W51" i="2"/>
  <c r="W52" i="2"/>
  <c r="W96" i="2"/>
  <c r="W97" i="2"/>
  <c r="W98" i="2"/>
  <c r="W99" i="2"/>
  <c r="V47" i="2"/>
  <c r="V48" i="2"/>
  <c r="V49" i="2"/>
  <c r="V50"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T38" i="2" l="1"/>
  <c r="T37" i="2"/>
  <c r="S38" i="2"/>
  <c r="S37" i="2"/>
  <c r="R38" i="2"/>
  <c r="R37" i="2"/>
  <c r="K38" i="2"/>
  <c r="K37" i="2"/>
  <c r="J38" i="2"/>
  <c r="L38" i="2" s="1"/>
  <c r="M38" i="2" s="1"/>
  <c r="J37" i="2"/>
  <c r="L37" i="2" s="1"/>
  <c r="M37" i="2" s="1"/>
  <c r="U38" i="2" l="1"/>
  <c r="U37" i="2"/>
  <c r="T36" i="2"/>
  <c r="T35" i="2"/>
  <c r="S36" i="2"/>
  <c r="S35" i="2"/>
  <c r="R36" i="2"/>
  <c r="R35" i="2"/>
  <c r="K36" i="2"/>
  <c r="K35" i="2"/>
  <c r="J36" i="2"/>
  <c r="L36" i="2" s="1"/>
  <c r="M36" i="2" s="1"/>
  <c r="J35" i="2"/>
  <c r="L35" i="2" s="1"/>
  <c r="M35" i="2" s="1"/>
  <c r="U35" i="2" l="1"/>
  <c r="U36" i="2"/>
  <c r="T34" i="2"/>
  <c r="T33" i="2"/>
  <c r="S34" i="2"/>
  <c r="S33" i="2"/>
  <c r="R34" i="2"/>
  <c r="R33" i="2"/>
  <c r="T32" i="2"/>
  <c r="T31" i="2"/>
  <c r="S32" i="2"/>
  <c r="S31" i="2"/>
  <c r="R32" i="2"/>
  <c r="R31" i="2"/>
  <c r="T30" i="2"/>
  <c r="T29" i="2"/>
  <c r="T28" i="2"/>
  <c r="T27" i="2"/>
  <c r="S30" i="2"/>
  <c r="S29" i="2"/>
  <c r="S28" i="2"/>
  <c r="S27" i="2"/>
  <c r="R30" i="2"/>
  <c r="R29" i="2"/>
  <c r="R28" i="2"/>
  <c r="R27" i="2"/>
  <c r="K34" i="2"/>
  <c r="J34" i="2"/>
  <c r="K33" i="2"/>
  <c r="J33" i="2"/>
  <c r="K32" i="2"/>
  <c r="J32" i="2"/>
  <c r="K31" i="2"/>
  <c r="J31" i="2"/>
  <c r="K30" i="2"/>
  <c r="J30" i="2"/>
  <c r="K29" i="2"/>
  <c r="J29" i="2"/>
  <c r="K28" i="2"/>
  <c r="J28" i="2"/>
  <c r="K27" i="2"/>
  <c r="J27" i="2"/>
  <c r="L27" i="2" l="1"/>
  <c r="M27" i="2" s="1"/>
  <c r="L28" i="2"/>
  <c r="M28" i="2" s="1"/>
  <c r="L29" i="2"/>
  <c r="M29" i="2" s="1"/>
  <c r="L30" i="2"/>
  <c r="M30" i="2" s="1"/>
  <c r="L31" i="2"/>
  <c r="M31" i="2" s="1"/>
  <c r="L32" i="2"/>
  <c r="M32" i="2" s="1"/>
  <c r="L33" i="2"/>
  <c r="M33" i="2" s="1"/>
  <c r="L34" i="2"/>
  <c r="M34" i="2" s="1"/>
  <c r="U33" i="2"/>
  <c r="V33" i="2" s="1"/>
  <c r="U34" i="2"/>
  <c r="V34" i="2" s="1"/>
  <c r="U31" i="2"/>
  <c r="U30" i="2"/>
  <c r="V30" i="2" s="1"/>
  <c r="U28" i="2"/>
  <c r="V28" i="2" s="1"/>
  <c r="U32" i="2"/>
  <c r="V32" i="2" s="1"/>
  <c r="U27" i="2"/>
  <c r="U29" i="2"/>
  <c r="V29" i="2" s="1"/>
  <c r="W26" i="2"/>
  <c r="W27" i="2"/>
  <c r="W28" i="2"/>
  <c r="W29" i="2"/>
  <c r="W30" i="2"/>
  <c r="W31" i="2"/>
  <c r="W32" i="2"/>
  <c r="W33" i="2"/>
  <c r="W34" i="2"/>
  <c r="W35" i="2"/>
  <c r="W36" i="2"/>
  <c r="W37" i="2"/>
  <c r="W38" i="2"/>
  <c r="W39" i="2"/>
  <c r="W40" i="2"/>
  <c r="W41" i="2"/>
  <c r="W42" i="2"/>
  <c r="W43" i="2"/>
  <c r="W44" i="2"/>
  <c r="V27" i="2"/>
  <c r="V31" i="2"/>
  <c r="V35" i="2"/>
  <c r="V36" i="2"/>
  <c r="V37" i="2"/>
  <c r="V38" i="2"/>
  <c r="AB99" i="2" l="1"/>
  <c r="AA99" i="2"/>
  <c r="T99" i="2"/>
  <c r="S99" i="2"/>
  <c r="R99" i="2"/>
  <c r="K99" i="2"/>
  <c r="J99" i="2"/>
  <c r="AB98" i="2"/>
  <c r="AA98" i="2"/>
  <c r="T98" i="2"/>
  <c r="S98" i="2"/>
  <c r="R98" i="2"/>
  <c r="K98" i="2"/>
  <c r="J98" i="2"/>
  <c r="AB97" i="2"/>
  <c r="AA97" i="2"/>
  <c r="T97" i="2"/>
  <c r="S97" i="2"/>
  <c r="R97" i="2"/>
  <c r="K97" i="2"/>
  <c r="J97" i="2"/>
  <c r="AB96" i="2"/>
  <c r="AA96" i="2"/>
  <c r="T96" i="2"/>
  <c r="S96" i="2"/>
  <c r="R96" i="2"/>
  <c r="K96" i="2"/>
  <c r="J96" i="2"/>
  <c r="T52" i="2"/>
  <c r="S52" i="2"/>
  <c r="R52" i="2"/>
  <c r="K52" i="2"/>
  <c r="J52" i="2"/>
  <c r="L52" i="2" l="1"/>
  <c r="M52" i="2" s="1"/>
  <c r="U98" i="2"/>
  <c r="V98" i="2" s="1"/>
  <c r="AC98" i="2"/>
  <c r="AD98" i="2" s="1"/>
  <c r="AC99" i="2"/>
  <c r="AD99" i="2" s="1"/>
  <c r="L99" i="2"/>
  <c r="M99" i="2" s="1"/>
  <c r="L96" i="2"/>
  <c r="M96" i="2" s="1"/>
  <c r="L98" i="2"/>
  <c r="M98" i="2" s="1"/>
  <c r="U52" i="2"/>
  <c r="V52" i="2" s="1"/>
  <c r="U96" i="2"/>
  <c r="V96" i="2" s="1"/>
  <c r="L97" i="2"/>
  <c r="M97" i="2" s="1"/>
  <c r="U97" i="2"/>
  <c r="V97" i="2" s="1"/>
  <c r="U99" i="2"/>
  <c r="V99" i="2" s="1"/>
  <c r="AC96" i="2"/>
  <c r="AD96" i="2" s="1"/>
  <c r="AC97" i="2"/>
  <c r="AD97" i="2" s="1"/>
  <c r="W14" i="2"/>
  <c r="T14" i="2"/>
  <c r="S14" i="2"/>
  <c r="R14" i="2"/>
  <c r="K14" i="2"/>
  <c r="J14" i="2"/>
  <c r="L14" i="2" s="1"/>
  <c r="M14" i="2" s="1"/>
  <c r="W13" i="2"/>
  <c r="T13" i="2"/>
  <c r="S13" i="2"/>
  <c r="R13" i="2"/>
  <c r="K13" i="2"/>
  <c r="J13" i="2"/>
  <c r="L13" i="2" s="1"/>
  <c r="M13" i="2" s="1"/>
  <c r="W12" i="2"/>
  <c r="T12" i="2"/>
  <c r="S12" i="2"/>
  <c r="R12" i="2"/>
  <c r="K12" i="2"/>
  <c r="J12" i="2"/>
  <c r="L12" i="2" s="1"/>
  <c r="M12" i="2" s="1"/>
  <c r="W11" i="2"/>
  <c r="T11" i="2"/>
  <c r="S11" i="2"/>
  <c r="R11" i="2"/>
  <c r="K11" i="2"/>
  <c r="J11" i="2"/>
  <c r="L11" i="2" s="1"/>
  <c r="M11" i="2" s="1"/>
  <c r="U12" i="2" l="1"/>
  <c r="V12" i="2" s="1"/>
  <c r="U13" i="2"/>
  <c r="V13" i="2" s="1"/>
  <c r="U14" i="2"/>
  <c r="V14" i="2" s="1"/>
  <c r="U11" i="2"/>
  <c r="V11" i="2" s="1"/>
  <c r="W10" i="2"/>
  <c r="W9" i="2"/>
  <c r="T51" i="2" l="1"/>
  <c r="S51" i="2"/>
  <c r="R51" i="2"/>
  <c r="K51" i="2"/>
  <c r="J51" i="2"/>
  <c r="T40" i="2"/>
  <c r="S40" i="2"/>
  <c r="R40" i="2"/>
  <c r="K40" i="2"/>
  <c r="J40" i="2"/>
  <c r="T42" i="2"/>
  <c r="S42" i="2"/>
  <c r="R42" i="2"/>
  <c r="K42" i="2"/>
  <c r="J42" i="2"/>
  <c r="T41" i="2"/>
  <c r="S41" i="2"/>
  <c r="R41" i="2"/>
  <c r="K41" i="2"/>
  <c r="J41" i="2"/>
  <c r="L41" i="2" s="1"/>
  <c r="M41" i="2" s="1"/>
  <c r="T43" i="2"/>
  <c r="S43" i="2"/>
  <c r="R43" i="2"/>
  <c r="K43" i="2"/>
  <c r="J43" i="2"/>
  <c r="T44" i="2"/>
  <c r="S44" i="2"/>
  <c r="R44" i="2"/>
  <c r="K44" i="2"/>
  <c r="J44" i="2"/>
  <c r="L44" i="2" s="1"/>
  <c r="M44" i="2" s="1"/>
  <c r="L40" i="2" l="1"/>
  <c r="M40" i="2" s="1"/>
  <c r="L43" i="2"/>
  <c r="M43" i="2" s="1"/>
  <c r="L42" i="2"/>
  <c r="M42" i="2" s="1"/>
  <c r="L51" i="2"/>
  <c r="M51" i="2" s="1"/>
  <c r="U41" i="2"/>
  <c r="V41" i="2" s="1"/>
  <c r="U42" i="2"/>
  <c r="V42" i="2" s="1"/>
  <c r="U51" i="2"/>
  <c r="V51" i="2" s="1"/>
  <c r="U44" i="2"/>
  <c r="V44" i="2" s="1"/>
  <c r="U40" i="2"/>
  <c r="V40" i="2" s="1"/>
  <c r="U43" i="2"/>
  <c r="V43" i="2" s="1"/>
  <c r="W25" i="2"/>
  <c r="W24" i="2"/>
  <c r="W23" i="2"/>
  <c r="W22" i="2"/>
  <c r="W21" i="2"/>
  <c r="W20" i="2"/>
  <c r="W19" i="2"/>
  <c r="W18" i="2"/>
  <c r="W17" i="2"/>
  <c r="W16" i="2"/>
  <c r="T26" i="2"/>
  <c r="S26" i="2"/>
  <c r="R26" i="2"/>
  <c r="T25" i="2"/>
  <c r="S25" i="2"/>
  <c r="R25" i="2"/>
  <c r="T24" i="2"/>
  <c r="S24" i="2"/>
  <c r="R24" i="2"/>
  <c r="T23" i="2"/>
  <c r="S23" i="2"/>
  <c r="R23" i="2"/>
  <c r="T22" i="2"/>
  <c r="S22" i="2"/>
  <c r="R22" i="2"/>
  <c r="T21" i="2"/>
  <c r="S21" i="2"/>
  <c r="R21" i="2"/>
  <c r="T20" i="2"/>
  <c r="S20" i="2"/>
  <c r="R20" i="2"/>
  <c r="T19" i="2"/>
  <c r="S19" i="2"/>
  <c r="R19" i="2"/>
  <c r="T18" i="2"/>
  <c r="S18" i="2"/>
  <c r="R18" i="2"/>
  <c r="T17" i="2"/>
  <c r="S17" i="2"/>
  <c r="R17" i="2"/>
  <c r="T16" i="2"/>
  <c r="S16" i="2"/>
  <c r="R16" i="2"/>
  <c r="K26" i="2"/>
  <c r="J26" i="2"/>
  <c r="K25" i="2"/>
  <c r="J25" i="2"/>
  <c r="K24" i="2"/>
  <c r="J24" i="2"/>
  <c r="K23" i="2"/>
  <c r="J23" i="2"/>
  <c r="K22" i="2"/>
  <c r="J22" i="2"/>
  <c r="K21" i="2"/>
  <c r="J21" i="2"/>
  <c r="K20" i="2"/>
  <c r="J20" i="2"/>
  <c r="K19" i="2"/>
  <c r="J19" i="2"/>
  <c r="K18" i="2"/>
  <c r="J18" i="2"/>
  <c r="K17" i="2"/>
  <c r="J17" i="2"/>
  <c r="K16" i="2"/>
  <c r="J16" i="2"/>
  <c r="T10" i="2"/>
  <c r="S10" i="2"/>
  <c r="R10" i="2"/>
  <c r="T9" i="2"/>
  <c r="S9" i="2"/>
  <c r="R9" i="2"/>
  <c r="T8" i="2"/>
  <c r="S8" i="2"/>
  <c r="R8" i="2"/>
  <c r="K10" i="2"/>
  <c r="J10" i="2"/>
  <c r="K9" i="2"/>
  <c r="J9" i="2"/>
  <c r="L16" i="2" l="1"/>
  <c r="M16" i="2" s="1"/>
  <c r="L17" i="2"/>
  <c r="M17" i="2" s="1"/>
  <c r="L18" i="2"/>
  <c r="M18" i="2" s="1"/>
  <c r="L19" i="2"/>
  <c r="M19" i="2" s="1"/>
  <c r="L20" i="2"/>
  <c r="M20" i="2" s="1"/>
  <c r="L21" i="2"/>
  <c r="M21" i="2" s="1"/>
  <c r="L22" i="2"/>
  <c r="M22" i="2" s="1"/>
  <c r="L23" i="2"/>
  <c r="M23" i="2" s="1"/>
  <c r="L24" i="2"/>
  <c r="M24" i="2" s="1"/>
  <c r="L25" i="2"/>
  <c r="M25" i="2" s="1"/>
  <c r="L26" i="2"/>
  <c r="M26" i="2" s="1"/>
  <c r="L9" i="2"/>
  <c r="M9" i="2" s="1"/>
  <c r="L10" i="2"/>
  <c r="M10" i="2" s="1"/>
  <c r="U21" i="2"/>
  <c r="V21" i="2" s="1"/>
  <c r="U17" i="2"/>
  <c r="V17" i="2" s="1"/>
  <c r="U25" i="2"/>
  <c r="V25" i="2" s="1"/>
  <c r="U20" i="2"/>
  <c r="V20" i="2" s="1"/>
  <c r="U23" i="2"/>
  <c r="V23" i="2" s="1"/>
  <c r="U18" i="2"/>
  <c r="V18" i="2" s="1"/>
  <c r="U26" i="2"/>
  <c r="V26" i="2" s="1"/>
  <c r="U16" i="2"/>
  <c r="V16" i="2" s="1"/>
  <c r="U24" i="2"/>
  <c r="V24" i="2" s="1"/>
  <c r="U8" i="2"/>
  <c r="U19" i="2"/>
  <c r="V19" i="2" s="1"/>
  <c r="U10" i="2"/>
  <c r="V10" i="2" s="1"/>
  <c r="U22" i="2"/>
  <c r="V22" i="2" s="1"/>
  <c r="U9" i="2"/>
  <c r="V9" i="2" s="1"/>
  <c r="T39" i="2"/>
  <c r="S39" i="2"/>
  <c r="R39" i="2"/>
  <c r="K39" i="2"/>
  <c r="J39" i="2"/>
  <c r="L39" i="2" l="1"/>
  <c r="M39" i="2" s="1"/>
  <c r="U39" i="2"/>
  <c r="V39" i="2" s="1"/>
  <c r="W15" i="2" l="1"/>
  <c r="T15" i="2"/>
  <c r="S15" i="2"/>
  <c r="R15" i="2"/>
  <c r="K15" i="2"/>
  <c r="J15" i="2"/>
  <c r="AB8" i="2"/>
  <c r="AA8" i="2"/>
  <c r="W8" i="2"/>
  <c r="K8" i="2"/>
  <c r="J8" i="2"/>
  <c r="L15" i="2" l="1"/>
  <c r="M15" i="2" s="1"/>
  <c r="L8" i="2"/>
  <c r="M8" i="2" s="1"/>
  <c r="U15" i="2"/>
  <c r="V15" i="2" s="1"/>
  <c r="V8" i="2"/>
  <c r="AC8" i="2"/>
  <c r="AD8" i="2" s="1"/>
</calcChain>
</file>

<file path=xl/sharedStrings.xml><?xml version="1.0" encoding="utf-8"?>
<sst xmlns="http://schemas.openxmlformats.org/spreadsheetml/2006/main" count="1053" uniqueCount="488">
  <si>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</si>
  <si>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</si>
  <si>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</si>
  <si>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</si>
  <si>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</si>
  <si>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</si>
  <si>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</si>
  <si>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</si>
  <si>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</si>
  <si>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</si>
  <si>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</si>
  <si>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</si>
  <si>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</si>
  <si>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</si>
  <si>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</si>
  <si>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</si>
  <si>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</si>
  <si>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</si>
  <si>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</si>
  <si>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</si>
  <si>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</si>
  <si>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</si>
  <si>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</si>
  <si>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</si>
  <si>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</si>
  <si>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</si>
  <si>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</si>
  <si>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</si>
  <si>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</si>
  <si>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</si>
  <si>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</si>
  <si>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</si>
  <si>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</si>
  <si>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</si>
  <si>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</si>
  <si>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</si>
  <si>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</si>
  <si>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</si>
  <si>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</si>
  <si>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</si>
  <si>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</si>
  <si>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</si>
  <si>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</si>
  <si>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</si>
  <si>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</si>
  <si>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</si>
  <si>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</si>
  <si>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</si>
  <si>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</si>
  <si>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</si>
  <si>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</si>
  <si>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</si>
  <si>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</si>
  <si>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</si>
  <si>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</si>
  <si>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</si>
  <si>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</si>
  <si>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</si>
  <si>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</si>
  <si>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</si>
  <si>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</si>
  <si>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</si>
  <si>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</si>
  <si>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</si>
  <si>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</si>
  <si>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</si>
  <si>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</si>
  <si>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</si>
  <si>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</si>
  <si>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</si>
  <si>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</si>
  <si>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</si>
  <si>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</si>
  <si>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</si>
  <si>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</si>
  <si>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</si>
  <si>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</si>
  <si>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</si>
  <si>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</si>
  <si>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</si>
  <si>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</si>
  <si>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</si>
  <si>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</si>
  <si>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</si>
  <si>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</si>
  <si>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</si>
  <si>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</si>
  <si>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</si>
  <si>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</si>
  <si>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</si>
  <si>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</si>
  <si>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</si>
  <si>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</si>
  <si>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</si>
  <si>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</si>
  <si>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</si>
  <si>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</si>
  <si>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</si>
  <si>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</si>
  <si>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</si>
  <si>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</si>
  <si>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</si>
  <si>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</si>
  <si>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</si>
  <si>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</si>
  <si>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 xml:space="preserve">VERSION: </t>
    </r>
    <r>
      <rPr>
        <sz val="11"/>
        <color theme="1"/>
        <rFont val="Arial Narrow"/>
        <family val="2"/>
      </rPr>
      <t>6</t>
    </r>
  </si>
  <si>
    <r>
      <rPr>
        <b/>
        <sz val="11"/>
        <color theme="1"/>
        <rFont val="Arial Narrow"/>
        <family val="2"/>
      </rPr>
      <t xml:space="preserve">FECHA: </t>
    </r>
    <r>
      <rPr>
        <sz val="11"/>
        <color theme="1"/>
        <rFont val="Arial Narrow"/>
        <family val="2"/>
      </rPr>
      <t xml:space="preserve">19/11/2019 </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</si>
  <si>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</si>
  <si>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</si>
  <si>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</si>
  <si>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</si>
  <si>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</si>
  <si>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</si>
  <si>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</si>
  <si>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</si>
  <si>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</si>
  <si>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</si>
  <si>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</si>
  <si>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</si>
  <si>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</si>
  <si>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</si>
  <si>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</si>
  <si>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</si>
  <si>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</si>
  <si>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</si>
  <si>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</si>
  <si>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</si>
  <si>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</si>
  <si>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</si>
  <si>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</si>
  <si>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</si>
  <si>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</si>
  <si>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</si>
  <si>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</si>
  <si>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</si>
  <si>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</si>
  <si>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</si>
  <si>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</si>
  <si>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</si>
  <si>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</si>
  <si>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</si>
  <si>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</si>
  <si>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</si>
  <si>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</si>
  <si>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</si>
  <si>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</si>
  <si>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</si>
  <si>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</si>
  <si>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</si>
  <si>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</si>
  <si>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</si>
  <si>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</si>
  <si>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</si>
  <si>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</si>
  <si>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</si>
  <si>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</si>
  <si>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</si>
  <si>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</si>
  <si>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</si>
  <si>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</si>
  <si>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Desconocimiento de los requisitos legales para el tramite y registro de comprobantes contables manuales.</t>
  </si>
  <si>
    <t>Realizar registros y tramites contables sin el cumplimiento de los requisitos legales.</t>
  </si>
  <si>
    <t>Reprocesos de actividades y aumento de carga operativa</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</si>
  <si>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</si>
  <si>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</si>
  <si>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</si>
  <si>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*Cronograma
*Conciliaciones elaboradas y debidamente firmadas</t>
  </si>
  <si>
    <t>Inoportunidad en la presentación de los boletines y reportes de ley.</t>
  </si>
  <si>
    <t>Revisar cada uno de los comprobantes manuales y sus soportes</t>
  </si>
  <si>
    <t>*Cronograma de entregas de reporte y soporte de recibido de los reportes</t>
  </si>
  <si>
    <t>*Elaboración de copias de respaldo semanalmente.
*Restricción a los permisos de uso de los archivos.</t>
  </si>
  <si>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</si>
  <si>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</si>
  <si>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</si>
  <si>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</si>
  <si>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</si>
  <si>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</si>
  <si>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</si>
  <si>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</si>
  <si>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</si>
  <si>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</si>
  <si>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</si>
  <si>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</si>
  <si>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</si>
  <si>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</si>
  <si>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</si>
  <si>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</si>
  <si>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</si>
  <si>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</si>
  <si>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</si>
  <si>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</si>
  <si>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</si>
  <si>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</si>
  <si>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</si>
  <si>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</si>
  <si>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</si>
  <si>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</si>
  <si>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</si>
  <si>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</si>
  <si>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</si>
  <si>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</si>
  <si>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</si>
  <si>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</si>
  <si>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</si>
  <si>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</si>
  <si>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</si>
  <si>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</si>
  <si>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</si>
  <si>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</si>
  <si>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</si>
  <si>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</si>
  <si>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</si>
  <si>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</si>
  <si>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</si>
  <si>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</si>
  <si>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</si>
  <si>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</si>
  <si>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Proyectar fallo contrario a las evidencias  que constituyen el acervo probatorio recaudado para favorecer al indagado o al investigado. </t>
  </si>
  <si>
    <t>No declararse impedido cuando exista el deber jurídico de hacerlo, con el ánimo de favorecer o perjudicar  a los sujetos procesales.</t>
  </si>
  <si>
    <t>Nulidades o Prescripción de la acción disciplinaria.</t>
  </si>
  <si>
    <t xml:space="preserve">Falta de ética y profesionalismo del funcionario instructor. </t>
  </si>
  <si>
    <t xml:space="preserve">Incursión en Falta Disciplinaria Gravísima, al tenor de lo previsto en el Art. 48 No. 17 del CDU. </t>
  </si>
  <si>
    <t>*Falta de conocimiento de la ley disciplinaria
*Sobrecarga laboral
*Falta de personal 
*Reporte inoportuno de la noticia disciplinaria.</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</si>
  <si>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</si>
  <si>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</si>
  <si>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</si>
  <si>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 xml:space="preserve">Seguimiento a Autos Interlocutorios y/o de Sustanciación. </t>
  </si>
  <si>
    <t>*Control y Seguimiento de expedientes
*Seguimiento y Control a Oficios y/o Memorandos
*Seguimiento a Autos Interlocutorios y/o de Sustanciación.</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</si>
  <si>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</si>
  <si>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</si>
  <si>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</si>
  <si>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</si>
  <si>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</si>
  <si>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</si>
  <si>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</si>
  <si>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</si>
  <si>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</si>
  <si>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</si>
  <si>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</si>
  <si>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</si>
  <si>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</si>
  <si>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</si>
  <si>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</si>
  <si>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</si>
  <si>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</si>
  <si>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</si>
  <si>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</si>
  <si>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</si>
  <si>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</si>
  <si>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</si>
  <si>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</si>
  <si>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</si>
  <si>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</si>
  <si>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</si>
  <si>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</si>
  <si>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</si>
  <si>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</si>
  <si>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</si>
  <si>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</si>
  <si>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</si>
  <si>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</si>
  <si>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</si>
  <si>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</si>
  <si>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</si>
  <si>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</si>
  <si>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</si>
  <si>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</si>
  <si>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</si>
  <si>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</si>
  <si>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</si>
  <si>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</si>
  <si>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</si>
  <si>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</si>
  <si>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</si>
  <si>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</si>
  <si>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</si>
  <si>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</si>
  <si>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</si>
  <si>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</si>
  <si>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</si>
  <si>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</si>
  <si>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</si>
  <si>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</si>
  <si>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</si>
  <si>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</si>
  <si>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</si>
  <si>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</si>
  <si>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</si>
  <si>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</si>
  <si>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</si>
  <si>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</si>
  <si>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</si>
  <si>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</si>
  <si>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</si>
  <si>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</si>
  <si>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</si>
  <si>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</si>
  <si>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</si>
  <si>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</si>
  <si>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</si>
  <si>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</si>
  <si>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</si>
  <si>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</si>
  <si>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</si>
  <si>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</si>
  <si>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</si>
  <si>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</si>
  <si>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</si>
  <si>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</si>
  <si>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</si>
  <si>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</si>
  <si>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</si>
  <si>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</si>
  <si>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</si>
  <si>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</si>
  <si>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</si>
  <si>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</si>
  <si>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</si>
  <si>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</si>
  <si>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</si>
  <si>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</si>
  <si>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</si>
  <si>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</si>
  <si>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</si>
  <si>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</si>
  <si>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</si>
  <si>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</si>
  <si>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</si>
  <si>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</si>
  <si>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</si>
  <si>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</si>
  <si>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</si>
  <si>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</si>
  <si>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</si>
  <si>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</si>
  <si>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</si>
  <si>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</si>
  <si>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</si>
  <si>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</si>
  <si>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</si>
  <si>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</si>
  <si>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</si>
  <si>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</si>
  <si>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</si>
  <si>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</si>
  <si>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</si>
  <si>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</si>
  <si>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</si>
  <si>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</si>
  <si>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</si>
  <si>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</si>
  <si>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</si>
  <si>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</si>
  <si>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</si>
  <si>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</si>
  <si>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</si>
  <si>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</si>
  <si>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 xml:space="preserve">Baja gobernanza institucional sobre los proyectos que tiene CAI a su cargo. </t>
  </si>
  <si>
    <t xml:space="preserve">* Deficiente seguimiento a los compromisos que adquiere el IDEAM bajo convenios, proyectos, etc. 
*Empeoramiento de las  relaciones internacionales. </t>
  </si>
  <si>
    <t>Realizar convenios y proyectos inconvenientes para el IDEAM</t>
  </si>
  <si>
    <t xml:space="preserve">*No hacer estudio de mercado apropiado. No identificar claramente las necesidades de la entidad.
*No tener claro convenios pasados y vigentes que ha firmado el IDEAM y los compromisos adquiridos en estos. 
*No tener en cuenta lecciones aprendidas/ oportunidades de mejora de convenios pasados. </t>
  </si>
  <si>
    <t xml:space="preserve">*Duplicar esfuerzos en convenios/acuerdos que se han realizado previamente y que pueden seguir vigentes. 
* Adquirir compromisos que implican un reproceso en los procesos del IDEAM. </t>
  </si>
  <si>
    <t xml:space="preserve">Perder oportunidades de innovación en proyectos, convenios, etc. </t>
  </si>
  <si>
    <t>*No evidenciar si los procesos, hallazgos e información que generó el Ideam es innovadora, pertinente y si se puede replicar/compartir con otros actores. 
* No poder replicar procesos, oportunidades de mejora en otros proyectos.</t>
  </si>
  <si>
    <t>Débil comunicación entre el equipo de CAI.</t>
  </si>
  <si>
    <t xml:space="preserve">* Falta al seguimiento de los convenios, proyectos, acuerdos, etc.
 * Los contratistas no asisten a las reuniones programadas de seguimiento. 
* Se desconocen espacios a los que debe asistir el equipo de CAI como por ejemplo, comité directivo de proyectos firmados.
*Desconocimiento de las comunicaciones externas que salen de los contratistas . </t>
  </si>
  <si>
    <t>Desatender a eventos, talleres que son estratégicos para el IDEAM.</t>
  </si>
  <si>
    <t xml:space="preserve">Hay una multiplicidad de invitaciones que le llegan a la entidad en cuanto a: foros, talleres, congresos, etc. </t>
  </si>
  <si>
    <t xml:space="preserve">*'No se asiste a espacios claves. </t>
  </si>
  <si>
    <t>* Realizar una priorización de las actividades a las que se debe asistir mediante revisión de agendas de los contratistas de CAI</t>
  </si>
  <si>
    <t xml:space="preserve">*Matriz y documento de trazabilidad de proyectos de CAI del IDEAM históricos, donde se identifica: vigencia, compromisos del IDEAM después del convenio. </t>
  </si>
  <si>
    <t xml:space="preserve">*Asistencia a reuniones y espacios de participación en los que es esencial que CAI asista. *Uso eficiente de canales de comunicación. *Autopercepción del equipo de que la comunicación ha mejorado. 
</t>
  </si>
  <si>
    <t>*Definir las temáticas que son del interés para CAI</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</si>
  <si>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</si>
  <si>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</si>
  <si>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</si>
  <si>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</si>
  <si>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</si>
  <si>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</si>
  <si>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</si>
  <si>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</si>
  <si>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</si>
  <si>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</si>
  <si>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</si>
  <si>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</si>
  <si>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</si>
  <si>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</si>
  <si>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</si>
  <si>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Relación mensual de los comprobantes aprobados o rechazados en el aplicativo Siif Nación II, con los soportes idóneos.</t>
  </si>
  <si>
    <t>Formato Lista de chequeo y revisión de documentos</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</si>
  <si>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</si>
  <si>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</si>
  <si>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</si>
  <si>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Desconocimiento de las fechas para la presentación de boletines y reportes de ley</t>
  </si>
  <si>
    <t>Sanción por parte del ente de control u otro ente regulador</t>
  </si>
  <si>
    <t>Identificar las fechas  de presentación de boletines y reportes de ley, con base a las fechas estipuladas por los entes de control.</t>
  </si>
  <si>
    <t>Perdida, eliminación, modificación u ocultamiento de la información de la entidad que reposa en los servidores</t>
  </si>
  <si>
    <t>*No elaboración de archivos de respaldo
*Falta de limitación al ingreso y manipulación de la información generada</t>
  </si>
  <si>
    <t>*Reporte de copias de respaldo por parte de la Oficina Informática
*Informe del estado de permisos de uso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</si>
  <si>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</si>
  <si>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</si>
  <si>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</si>
  <si>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</si>
  <si>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</si>
  <si>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</si>
  <si>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</si>
  <si>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</si>
  <si>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</si>
  <si>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</si>
  <si>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</si>
  <si>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</si>
  <si>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</si>
  <si>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</si>
  <si>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</si>
  <si>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</si>
  <si>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</si>
  <si>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</si>
  <si>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</si>
  <si>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</si>
  <si>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</si>
  <si>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</si>
  <si>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</si>
  <si>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</si>
  <si>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</si>
  <si>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</si>
  <si>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</si>
  <si>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</si>
  <si>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</si>
  <si>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</si>
  <si>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</si>
  <si>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</si>
  <si>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</si>
  <si>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</si>
  <si>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</si>
  <si>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</si>
  <si>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</si>
  <si>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</si>
  <si>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</si>
  <si>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</si>
  <si>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</si>
  <si>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</si>
  <si>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</si>
  <si>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*Sistema de Gestión Documental Orfeo
*Ley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</si>
  <si>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 xml:space="preserve">Falta de ética y profesionalismo del funcionario instructor o de la Primera Instancia Disciplinaria según el caso.   </t>
  </si>
  <si>
    <t>*Seguimiento y Control a Oficios y/o Memorandos, copia física en el expediente del memorando de declaratoria de impedimento
*Seguimiento a Autos Interlocutorios y/o de Sustanciación
*Copia física  en el expediente del  Auto o Resolución aceptando o negando el impedimento por parte de la Primera Instancia Disciplinaria o del Director General, según el caso.</t>
  </si>
  <si>
    <t>*Ley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</si>
  <si>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</si>
  <si>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</si>
  <si>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</si>
  <si>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</si>
  <si>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</si>
  <si>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</si>
  <si>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</si>
  <si>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</si>
  <si>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</si>
  <si>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</si>
  <si>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</si>
  <si>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</si>
  <si>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</si>
  <si>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</si>
  <si>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</si>
  <si>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</si>
  <si>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</si>
  <si>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</si>
  <si>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</si>
  <si>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Inadecuada gestión de las relaciones y compromisos vinculantes y no vinculantes internacionales, que hayan sido suscritos por el IDEAM.</t>
  </si>
  <si>
    <t>*Falta de apoyo a las relaciones internacionales que adelantan las Subdirecciones y/o falta de apoyo a la gestión e implementación de los compromisos vinculantes y no vinculantes internacionales, que sean suscritos por el IDEAM.</t>
  </si>
  <si>
    <t xml:space="preserve">*Desaprovechamiento de recursos y apoyo técnico de Cooperación Internacional. 
*Empeoramiento de las  relaciones internacionales.
*Perdida de oportunidades para la consecución de nuevos recursos financieros o técnicos.  </t>
  </si>
  <si>
    <t xml:space="preserve"> *Hacer reuniones de seguimiento semanales para la gestión coordinada de los asuntos y la cooperación internacionales. 
*Reuniones de seguimiento con los subdirectores y coordinadores de proyectos para actualizar matriz de seguimiento del ciclo de vida de proyectos.
*Reuniones de comités técnicos y directivos de los proyectos vigentes. </t>
  </si>
  <si>
    <t xml:space="preserve">* Matriz de seguimiento a los proyectos y programas de Cooperación y Asuntos Internacionales.
* Listas de Asistencia y Actas de Reunión (ayudas memoria) </t>
  </si>
  <si>
    <t>*Alto número de convenios de cooperación, de proyectos vigentes y que están gestionándose para ser firmados. 
*Sobrecarga laboral del equipo de CAI. Rol del IDEAM como punto focal de organizaciones internacionales hace que tenga varios compromisos debe cumplir.</t>
  </si>
  <si>
    <t xml:space="preserve"> *Hacer reuniones de seguimiento  para gestión coordinada de los proyectos internacionales. 
*Matriz de seguimiento del ciclo de vida de proyectos.
*Reuniones de seguimiento con los subdirectores y coordinadores de proyectos.
*Reuniones de comités técnicos y directivos de los proyectos vigentes. </t>
  </si>
  <si>
    <t>* Matriz de seguimiento a los proyectos y programas de Cooperación y Asuntos Internacionales.</t>
  </si>
  <si>
    <t xml:space="preserve">* Realizar un mapeo de convenios, acuerdos, etc. Que ha firmado el IDEAM históricamente, identificando vigencias, compromisos, lecciones aprendidas y oportunidades de mejora. </t>
  </si>
  <si>
    <t xml:space="preserve">*Deficiente articulación entre equipos técnicos y el de CAI.
 *Falta de interés por parte de los técnicos para participar en iniciativas valiosas. 
</t>
  </si>
  <si>
    <t xml:space="preserve">* Involucrar a subdirecciones técnicas para estructurar  planes y proyectos, de cooperación internacional con un enfoque innovador.
*Promover y ayudar en el diseño de una propuesta de valor colectiva para generar apropiación. </t>
  </si>
  <si>
    <t xml:space="preserve">* Reuniones periódicas entre técnicos de los proyectos y equipo de CAI. 
* Aporte del equipo de CAI en nuevos proyectos a partir de conocimientos adquiridos y lecciones aprendidas de otros proyectos.
*Mas oportunidades innovadoras aprovechadas. </t>
  </si>
  <si>
    <t>*Alta carga laboral. 
*Baja utilización de los procesos de seguimiento internos de CAI</t>
  </si>
  <si>
    <t xml:space="preserve">*Mantener los espacios de comunicación semanal para actualizar al equipo.  
*Utilizar de forma eficiente y estratégica canales de comunicación como email o WhatsApp. 
*Enfatizar en la comunidad y dentro del equipo sobre la importancia de comunicar las agendas internacionales y priorizar. </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</si>
  <si>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</si>
  <si>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</si>
  <si>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</si>
  <si>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</si>
  <si>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</si>
  <si>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</si>
  <si>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Inexactitud en las cifras reveladas en los Estados Financieros del IDEAM.</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</si>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</sst>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theme="1"/>
      <name val="Arial"/>
      <family val="2"/>
    </font>
    <font>
      <b/>
      <i/>
      <sz val="10"/>
      <color theme="3"/>
      <name val="Calibri"/>
      <family val="2"/>
      <scheme val="minor"/>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s>
  <fills count="10">
    <fill>
      <patternFill patternType="none"/>
    </fill>
    <fill>
      <patternFill patternType="gray125"/>
    </fill>
    <fill>
      <patternFill patternType="solid">
        <fgColor theme="0"/>
        <bgColor indexed="64"/>
      </patternFill>
    </fill>
    <fill>
      <gradientFill degree="270">
        <stop position="0">
          <color theme="0"/>
        </stop>
        <stop position="1">
          <color rgb="FF00B0F0"/>
        </stop>
      </gradientFill>
    </fill>
    <fill>
      <gradientFill degree="270">
        <stop position="0">
          <color theme="0"/>
        </stop>
        <stop position="1">
          <color rgb="FFFFFF00"/>
        </stop>
      </gradientFill>
    </fill>
    <fill>
      <gradientFill degree="270">
        <stop position="0">
          <color theme="0"/>
        </stop>
        <stop position="1">
          <color theme="9"/>
        </stop>
      </gradientFill>
    </fill>
    <fill>
      <gradientFill degree="270">
        <stop position="0">
          <color theme="0"/>
        </stop>
        <stop position="1">
          <color rgb="FFFF0000"/>
        </stop>
      </gradient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s>
  <borders count="5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7" fillId="0" borderId="0"/>
  </cellStyleXfs>
  <cellXfs count="193">
    <xf numFmtId="0" fontId="0" fillId="0" borderId="0" xfId="0"/>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 fillId="2" borderId="5" xfId="0" applyFont="1" applyFill="1" applyBorder="1" applyAlignment="1">
      <alignment horizontal="center"/>
    </xf>
    <xf numFmtId="0" fontId="0" fillId="2" borderId="0" xfId="0" applyFill="1"/>
    <xf numFmtId="0" fontId="0" fillId="2" borderId="6" xfId="0" applyFill="1" applyBorder="1"/>
    <xf numFmtId="0" fontId="0" fillId="2" borderId="7" xfId="0" applyFill="1" applyBorder="1"/>
    <xf numFmtId="0" fontId="0" fillId="2" borderId="2" xfId="0" applyFill="1" applyBorder="1"/>
    <xf numFmtId="0" fontId="0" fillId="2" borderId="23" xfId="0" applyFont="1" applyFill="1" applyBorder="1"/>
    <xf numFmtId="0" fontId="0" fillId="2" borderId="0" xfId="0" applyFont="1" applyFill="1" applyBorder="1"/>
    <xf numFmtId="0" fontId="0" fillId="2" borderId="3" xfId="0" applyFill="1" applyBorder="1"/>
    <xf numFmtId="0" fontId="0" fillId="2" borderId="24" xfId="0" applyFont="1" applyFill="1" applyBorder="1"/>
    <xf numFmtId="0" fontId="0" fillId="2" borderId="25" xfId="0" applyFont="1" applyFill="1" applyBorder="1"/>
    <xf numFmtId="0" fontId="0" fillId="2" borderId="10" xfId="0" applyFill="1" applyBorder="1"/>
    <xf numFmtId="0" fontId="0" fillId="2" borderId="23" xfId="0" applyFill="1" applyBorder="1"/>
    <xf numFmtId="0" fontId="0" fillId="2" borderId="0" xfId="0" applyFill="1" applyBorder="1"/>
    <xf numFmtId="0" fontId="0" fillId="2" borderId="25" xfId="0" applyFill="1" applyBorder="1"/>
    <xf numFmtId="0" fontId="1" fillId="2" borderId="27" xfId="0" applyFont="1" applyFill="1" applyBorder="1" applyAlignment="1">
      <alignment horizontal="center"/>
    </xf>
    <xf numFmtId="0" fontId="1" fillId="2" borderId="25" xfId="0" applyFont="1" applyFill="1" applyBorder="1" applyAlignment="1">
      <alignment horizontal="center"/>
    </xf>
    <xf numFmtId="0" fontId="0" fillId="2" borderId="0" xfId="0" applyFont="1" applyFill="1" applyBorder="1" applyAlignment="1">
      <alignment horizontal="center" vertical="center"/>
    </xf>
    <xf numFmtId="0" fontId="1" fillId="2" borderId="0" xfId="0" applyFont="1" applyFill="1" applyBorder="1" applyAlignment="1">
      <alignment horizontal="center"/>
    </xf>
    <xf numFmtId="0" fontId="4" fillId="0" borderId="6" xfId="0" applyFont="1" applyBorder="1" applyAlignment="1"/>
    <xf numFmtId="0" fontId="4" fillId="0" borderId="23" xfId="0" applyFont="1" applyBorder="1" applyAlignment="1"/>
    <xf numFmtId="0" fontId="4" fillId="0" borderId="0" xfId="0" applyFont="1" applyBorder="1" applyAlignment="1"/>
    <xf numFmtId="0" fontId="0" fillId="0" borderId="3" xfId="0" applyFont="1" applyBorder="1" applyAlignment="1">
      <alignment horizontal="center" vertical="center"/>
    </xf>
    <xf numFmtId="0" fontId="3" fillId="5" borderId="3" xfId="0" applyFont="1" applyFill="1" applyBorder="1" applyAlignment="1">
      <alignment horizontal="center" vertical="center"/>
    </xf>
    <xf numFmtId="0" fontId="3" fillId="6" borderId="3" xfId="0" applyFont="1" applyFill="1" applyBorder="1" applyAlignment="1">
      <alignment horizontal="center" vertical="center"/>
    </xf>
    <xf numFmtId="0" fontId="0" fillId="0" borderId="35" xfId="0" applyBorder="1"/>
    <xf numFmtId="0" fontId="1" fillId="7" borderId="35" xfId="0" applyFont="1" applyFill="1" applyBorder="1" applyAlignment="1">
      <alignment horizontal="center"/>
    </xf>
    <xf numFmtId="0" fontId="2" fillId="8" borderId="35"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8" borderId="35" xfId="0" applyFont="1" applyFill="1" applyBorder="1" applyAlignment="1">
      <alignment horizontal="center" vertical="center" wrapText="1"/>
    </xf>
    <xf numFmtId="0" fontId="1" fillId="0" borderId="0" xfId="0" applyFont="1"/>
    <xf numFmtId="0" fontId="1" fillId="2" borderId="7" xfId="0" applyFont="1" applyFill="1" applyBorder="1"/>
    <xf numFmtId="0" fontId="1" fillId="2" borderId="0" xfId="0" applyFont="1" applyFill="1" applyBorder="1"/>
    <xf numFmtId="0" fontId="1" fillId="2" borderId="25" xfId="0" applyFont="1" applyFill="1" applyBorder="1"/>
    <xf numFmtId="0" fontId="0" fillId="0" borderId="0" xfId="0"/>
    <xf numFmtId="0" fontId="0" fillId="0" borderId="0" xfId="0"/>
    <xf numFmtId="0" fontId="0" fillId="0" borderId="0" xfId="0"/>
    <xf numFmtId="0" fontId="0" fillId="0" borderId="0" xfId="0"/>
    <xf numFmtId="0" fontId="5" fillId="0" borderId="28" xfId="0" applyFont="1" applyBorder="1" applyAlignment="1">
      <alignment horizontal="center" vertical="center" wrapText="1"/>
    </xf>
    <xf numFmtId="0" fontId="0" fillId="0" borderId="38" xfId="0" applyFill="1" applyBorder="1"/>
    <xf numFmtId="0" fontId="0" fillId="9" borderId="0" xfId="0" applyFill="1"/>
    <xf numFmtId="0" fontId="5" fillId="0" borderId="34" xfId="0" applyFont="1" applyBorder="1" applyAlignment="1">
      <alignment horizontal="center" vertical="center" wrapText="1"/>
    </xf>
    <xf numFmtId="0" fontId="5" fillId="7" borderId="28" xfId="0" applyFont="1" applyFill="1" applyBorder="1" applyAlignment="1">
      <alignment horizontal="center" vertical="center" wrapText="1"/>
    </xf>
    <xf numFmtId="0" fontId="5" fillId="0" borderId="28" xfId="0" applyFont="1" applyBorder="1" applyAlignment="1" applyProtection="1">
      <alignment horizontal="center" vertical="center" wrapText="1"/>
      <protection locked="0"/>
    </xf>
    <xf numFmtId="0" fontId="5" fillId="0" borderId="35"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35" xfId="0" applyFont="1" applyBorder="1" applyAlignment="1">
      <alignment vertical="center" wrapText="1"/>
    </xf>
    <xf numFmtId="0" fontId="5" fillId="0" borderId="9" xfId="0" applyFont="1" applyBorder="1" applyAlignment="1">
      <alignment horizontal="center" vertical="center" wrapText="1"/>
    </xf>
    <xf numFmtId="0" fontId="0" fillId="0" borderId="0" xfId="0" applyFont="1"/>
    <xf numFmtId="0" fontId="7" fillId="0" borderId="35" xfId="0" applyFont="1" applyFill="1" applyBorder="1" applyAlignment="1">
      <alignment horizontal="center" vertical="center"/>
    </xf>
    <xf numFmtId="0" fontId="0" fillId="2" borderId="7" xfId="0" applyFont="1" applyFill="1" applyBorder="1"/>
    <xf numFmtId="0" fontId="0" fillId="0" borderId="0" xfId="0" applyFont="1" applyBorder="1"/>
    <xf numFmtId="0" fontId="0" fillId="2" borderId="0" xfId="0" applyFont="1" applyFill="1"/>
    <xf numFmtId="0" fontId="5" fillId="0" borderId="8" xfId="0" applyFont="1" applyBorder="1" applyAlignment="1">
      <alignment horizontal="center" vertical="center" wrapText="1"/>
    </xf>
    <xf numFmtId="0" fontId="5" fillId="7" borderId="8" xfId="0" applyFont="1" applyFill="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7" fillId="0" borderId="35" xfId="0" applyFont="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5" fillId="0" borderId="35" xfId="0" quotePrefix="1" applyFont="1" applyBorder="1" applyAlignment="1" applyProtection="1">
      <alignment horizontal="center" vertical="center" wrapText="1"/>
      <protection locked="0"/>
    </xf>
    <xf numFmtId="0" fontId="5" fillId="0" borderId="35" xfId="0" applyFont="1" applyBorder="1" applyAlignment="1" applyProtection="1">
      <alignment horizontal="justify" vertical="justify" wrapText="1"/>
      <protection locked="0"/>
    </xf>
    <xf numFmtId="0" fontId="5" fillId="2" borderId="35" xfId="0" applyFont="1" applyFill="1" applyBorder="1" applyAlignment="1" applyProtection="1">
      <alignment horizontal="center" vertical="center" wrapText="1"/>
      <protection locked="0"/>
    </xf>
    <xf numFmtId="0" fontId="5" fillId="0" borderId="37" xfId="0" applyFont="1" applyBorder="1" applyAlignment="1">
      <alignment horizontal="center" vertical="center" wrapText="1"/>
    </xf>
    <xf numFmtId="0" fontId="0" fillId="0" borderId="0" xfId="0" applyAlignment="1"/>
    <xf numFmtId="0" fontId="8" fillId="0" borderId="0" xfId="0" applyFont="1"/>
    <xf numFmtId="0" fontId="5" fillId="0" borderId="35" xfId="0" applyFont="1" applyBorder="1" applyAlignment="1">
      <alignment horizontal="left" vertical="center" wrapText="1"/>
    </xf>
    <xf numFmtId="0" fontId="8" fillId="0" borderId="0" xfId="0" applyFont="1" applyFill="1" applyBorder="1"/>
    <xf numFmtId="0" fontId="5" fillId="0" borderId="37" xfId="0" applyFont="1" applyBorder="1" applyAlignment="1">
      <alignment horizontal="left" vertical="center" wrapText="1"/>
    </xf>
    <xf numFmtId="0" fontId="7" fillId="0" borderId="35" xfId="0" applyFont="1" applyFill="1" applyBorder="1" applyAlignment="1">
      <alignment horizontal="left" vertical="center"/>
    </xf>
    <xf numFmtId="0" fontId="5" fillId="7" borderId="35" xfId="0" applyFont="1" applyFill="1" applyBorder="1" applyAlignment="1">
      <alignment horizontal="left" vertical="center" wrapText="1"/>
    </xf>
    <xf numFmtId="0" fontId="7" fillId="2" borderId="35" xfId="1" applyNumberFormat="1" applyFont="1" applyFill="1" applyBorder="1" applyAlignment="1" applyProtection="1">
      <alignment horizontal="left" vertical="center" wrapText="1"/>
    </xf>
    <xf numFmtId="0" fontId="12" fillId="0" borderId="35" xfId="0" applyFont="1" applyBorder="1" applyAlignment="1">
      <alignment horizontal="left" vertical="center" wrapText="1"/>
    </xf>
    <xf numFmtId="0" fontId="5" fillId="0" borderId="35" xfId="0" quotePrefix="1"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35" xfId="0" quotePrefix="1" applyFont="1" applyBorder="1" applyAlignment="1">
      <alignment horizontal="left" vertical="center" wrapText="1"/>
    </xf>
    <xf numFmtId="0" fontId="14" fillId="2" borderId="35" xfId="1" applyFont="1" applyFill="1" applyBorder="1" applyAlignment="1">
      <alignment horizontal="left" vertical="center" wrapText="1"/>
    </xf>
    <xf numFmtId="0" fontId="5" fillId="0" borderId="35" xfId="0" applyFont="1" applyBorder="1" applyAlignment="1" applyProtection="1">
      <alignment vertical="center" wrapText="1"/>
      <protection locked="0"/>
    </xf>
    <xf numFmtId="0" fontId="5" fillId="0" borderId="35" xfId="0" applyFont="1" applyBorder="1" applyAlignment="1">
      <alignment horizontal="justify" vertical="center" wrapText="1"/>
    </xf>
    <xf numFmtId="0" fontId="15" fillId="0" borderId="0" xfId="0" applyFont="1"/>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7" fillId="0" borderId="35" xfId="0" applyFont="1" applyBorder="1" applyAlignment="1">
      <alignment horizontal="left" vertical="center" wrapText="1"/>
    </xf>
    <xf numFmtId="0" fontId="5" fillId="0" borderId="35" xfId="0" applyFont="1" applyBorder="1" applyAlignment="1">
      <alignment horizontal="left" vertical="center" wrapText="1"/>
    </xf>
    <xf numFmtId="0" fontId="0" fillId="0" borderId="35" xfId="0" applyBorder="1" applyAlignment="1">
      <alignment horizontal="justify" vertical="center" wrapText="1"/>
    </xf>
    <xf numFmtId="0" fontId="0" fillId="0" borderId="35" xfId="0" applyBorder="1" applyAlignment="1">
      <alignment horizontal="center" vertical="center" wrapText="1"/>
    </xf>
    <xf numFmtId="0" fontId="7" fillId="0" borderId="35"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5" fillId="2" borderId="35"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16" fillId="0" borderId="0" xfId="0" applyFont="1" applyAlignment="1">
      <alignment vertical="center" wrapText="1"/>
    </xf>
    <xf numFmtId="0" fontId="5" fillId="0" borderId="8" xfId="0" applyFont="1" applyBorder="1" applyAlignment="1">
      <alignment horizontal="justify"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10" xfId="0" applyFont="1" applyBorder="1" applyAlignment="1">
      <alignment horizontal="center"/>
    </xf>
    <xf numFmtId="0" fontId="1" fillId="2" borderId="32" xfId="0" applyFont="1" applyFill="1" applyBorder="1" applyAlignment="1">
      <alignment horizontal="center" vertical="center" textRotation="90"/>
    </xf>
    <xf numFmtId="0" fontId="1" fillId="2" borderId="0" xfId="0" applyFont="1" applyFill="1" applyBorder="1" applyAlignment="1">
      <alignment horizontal="center"/>
    </xf>
    <xf numFmtId="0" fontId="1" fillId="2" borderId="33" xfId="0" applyFont="1" applyFill="1" applyBorder="1" applyAlignment="1">
      <alignment horizontal="center"/>
    </xf>
    <xf numFmtId="0" fontId="0" fillId="2" borderId="4"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9"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6"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8" xfId="0" applyFont="1" applyFill="1" applyBorder="1" applyAlignment="1">
      <alignment horizontal="center" vertical="center"/>
    </xf>
    <xf numFmtId="0" fontId="1" fillId="2" borderId="30"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15" xfId="0" applyFont="1" applyFill="1" applyBorder="1" applyAlignment="1">
      <alignment horizontal="center" vertical="center"/>
    </xf>
    <xf numFmtId="0" fontId="3" fillId="5" borderId="38"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4" xfId="0" applyFont="1" applyFill="1" applyBorder="1" applyAlignment="1">
      <alignment horizontal="center" vertical="center"/>
    </xf>
    <xf numFmtId="0" fontId="3" fillId="5" borderId="8" xfId="0" applyFont="1" applyFill="1" applyBorder="1" applyAlignment="1">
      <alignment horizontal="center" vertical="center"/>
    </xf>
    <xf numFmtId="0" fontId="1" fillId="2" borderId="1"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29" xfId="0" applyFont="1" applyFill="1" applyBorder="1" applyAlignment="1">
      <alignment horizontal="center" vertical="center"/>
    </xf>
    <xf numFmtId="0" fontId="3" fillId="4" borderId="5"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4"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5" borderId="19" xfId="0" applyFont="1" applyFill="1" applyBorder="1" applyAlignment="1">
      <alignment horizontal="center" vertical="center"/>
    </xf>
    <xf numFmtId="0" fontId="3" fillId="6" borderId="38" xfId="0" applyFont="1" applyFill="1" applyBorder="1" applyAlignment="1">
      <alignment horizontal="center" vertical="center"/>
    </xf>
    <xf numFmtId="0" fontId="2" fillId="0" borderId="4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7" borderId="28"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0" borderId="41" xfId="0" applyFont="1" applyBorder="1" applyAlignment="1">
      <alignment horizontal="center" vertical="center" wrapText="1"/>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35" xfId="0" applyFont="1" applyBorder="1" applyAlignment="1">
      <alignment horizontal="justify" vertical="center" wrapText="1"/>
    </xf>
    <xf numFmtId="0" fontId="2" fillId="8" borderId="35" xfId="0" applyFont="1" applyFill="1" applyBorder="1" applyAlignment="1">
      <alignment horizontal="center" vertical="center" wrapText="1"/>
    </xf>
    <xf numFmtId="0" fontId="2" fillId="8" borderId="35" xfId="0" applyFont="1" applyFill="1" applyBorder="1" applyAlignment="1">
      <alignment horizontal="center"/>
    </xf>
  </cellXfs>
  <cellStyles count="2">
    <cellStyle name="Normal" xfId="0" builtinId="0"/>
    <cellStyle name="Normal 2" xfId="1" xr:uid="{00000000-0005-0000-0000-000001000000}"/>
  </cellStyles>
  <dxfs count="472">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L152"/>
  <sheetViews>
    <sheetView tabSelected="1" topLeftCell="B1" zoomScale="70" zoomScaleNormal="70" workbookViewId="0">
      <pane ySplit="7" topLeftCell="A8" activePane="bottomLeft" state="frozen"/>
      <selection activeCell="B23" sqref="B23:D23"/>
      <selection pane="bottomLeft"/>
    </sheetView>
  </sheetViews>
  <sheetFormatPr baseColWidth="10" defaultRowHeight="15" x14ac:dyDescent="0.25"/>
  <cols>
    <col min="1" max="1" width="2.28515625" hidden="1" customWidth="1"/>
    <col min="3" max="3" width="15.42578125" style="53" bestFit="1" customWidth="1"/>
    <col min="4" max="4" width="21.42578125" style="34" customWidth="1"/>
    <col min="5" max="5" width="30.7109375" customWidth="1"/>
    <col min="6" max="6" width="60" customWidth="1"/>
    <col min="7" max="7" width="30.7109375" customWidth="1"/>
    <col min="8" max="9" width="20.7109375" customWidth="1"/>
    <col min="10" max="10" width="9.42578125" hidden="1" customWidth="1"/>
    <col min="11" max="11" width="8" hidden="1" customWidth="1"/>
    <col min="12" max="12" width="7.710937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6.7109375" style="41" customWidth="1"/>
  </cols>
  <sheetData>
    <row r="1" spans="1:38" ht="24.75" customHeight="1" x14ac:dyDescent="0.25">
      <c r="A1" s="22"/>
      <c r="B1" s="111"/>
      <c r="C1" s="112"/>
      <c r="D1" s="113"/>
      <c r="E1" s="181" t="s">
        <v>99</v>
      </c>
      <c r="F1" s="182"/>
      <c r="G1" s="182"/>
      <c r="H1" s="182"/>
      <c r="I1" s="182"/>
      <c r="J1" s="182"/>
      <c r="K1" s="182"/>
      <c r="L1" s="182"/>
      <c r="M1" s="182"/>
      <c r="N1" s="182"/>
      <c r="O1" s="182"/>
      <c r="P1" s="182"/>
      <c r="Q1" s="182"/>
      <c r="R1" s="182"/>
      <c r="S1" s="182"/>
      <c r="T1" s="182"/>
      <c r="U1" s="182"/>
      <c r="V1" s="182"/>
      <c r="W1" s="182"/>
      <c r="X1" s="182"/>
      <c r="Y1" s="182"/>
      <c r="Z1" s="182"/>
      <c r="AA1" s="182"/>
      <c r="AB1" s="182"/>
      <c r="AC1" s="182"/>
      <c r="AD1" s="183"/>
      <c r="AE1" s="173" t="s">
        <v>104</v>
      </c>
      <c r="AF1" s="174"/>
    </row>
    <row r="2" spans="1:38" ht="24.75" customHeight="1" x14ac:dyDescent="0.25">
      <c r="A2" s="23"/>
      <c r="B2" s="114"/>
      <c r="C2" s="115"/>
      <c r="D2" s="116"/>
      <c r="E2" s="184"/>
      <c r="F2" s="185"/>
      <c r="G2" s="185"/>
      <c r="H2" s="185"/>
      <c r="I2" s="185"/>
      <c r="J2" s="185"/>
      <c r="K2" s="185"/>
      <c r="L2" s="185"/>
      <c r="M2" s="185"/>
      <c r="N2" s="185"/>
      <c r="O2" s="185"/>
      <c r="P2" s="185"/>
      <c r="Q2" s="185"/>
      <c r="R2" s="185"/>
      <c r="S2" s="185"/>
      <c r="T2" s="185"/>
      <c r="U2" s="185"/>
      <c r="V2" s="185"/>
      <c r="W2" s="185"/>
      <c r="X2" s="185"/>
      <c r="Y2" s="185"/>
      <c r="Z2" s="185"/>
      <c r="AA2" s="185"/>
      <c r="AB2" s="185"/>
      <c r="AC2" s="185"/>
      <c r="AD2" s="186"/>
      <c r="AE2" s="175" t="s">
        <v>105</v>
      </c>
      <c r="AF2" s="176"/>
    </row>
    <row r="3" spans="1:38" ht="24.75" customHeight="1" x14ac:dyDescent="0.25">
      <c r="A3" s="23"/>
      <c r="B3" s="114"/>
      <c r="C3" s="115"/>
      <c r="D3" s="116"/>
      <c r="E3" s="184"/>
      <c r="F3" s="185"/>
      <c r="G3" s="185"/>
      <c r="H3" s="185"/>
      <c r="I3" s="185"/>
      <c r="J3" s="185"/>
      <c r="K3" s="185"/>
      <c r="L3" s="185"/>
      <c r="M3" s="185"/>
      <c r="N3" s="185"/>
      <c r="O3" s="185"/>
      <c r="P3" s="185"/>
      <c r="Q3" s="185"/>
      <c r="R3" s="185"/>
      <c r="S3" s="185"/>
      <c r="T3" s="185"/>
      <c r="U3" s="185"/>
      <c r="V3" s="185"/>
      <c r="W3" s="185"/>
      <c r="X3" s="185"/>
      <c r="Y3" s="185"/>
      <c r="Z3" s="185"/>
      <c r="AA3" s="185"/>
      <c r="AB3" s="185"/>
      <c r="AC3" s="185"/>
      <c r="AD3" s="186"/>
      <c r="AE3" s="177" t="s">
        <v>106</v>
      </c>
      <c r="AF3" s="178"/>
    </row>
    <row r="4" spans="1:38" ht="24.75" customHeight="1" thickBot="1" x14ac:dyDescent="0.3">
      <c r="A4" s="24"/>
      <c r="B4" s="117"/>
      <c r="C4" s="118"/>
      <c r="D4" s="119"/>
      <c r="E4" s="187"/>
      <c r="F4" s="188"/>
      <c r="G4" s="188"/>
      <c r="H4" s="188"/>
      <c r="I4" s="188"/>
      <c r="J4" s="188"/>
      <c r="K4" s="188"/>
      <c r="L4" s="188"/>
      <c r="M4" s="188"/>
      <c r="N4" s="188"/>
      <c r="O4" s="188"/>
      <c r="P4" s="188"/>
      <c r="Q4" s="188"/>
      <c r="R4" s="188"/>
      <c r="S4" s="188"/>
      <c r="T4" s="188"/>
      <c r="U4" s="188"/>
      <c r="V4" s="188"/>
      <c r="W4" s="188"/>
      <c r="X4" s="188"/>
      <c r="Y4" s="188"/>
      <c r="Z4" s="188"/>
      <c r="AA4" s="188"/>
      <c r="AB4" s="188"/>
      <c r="AC4" s="188"/>
      <c r="AD4" s="189"/>
      <c r="AE4" s="179" t="s">
        <v>107</v>
      </c>
      <c r="AF4" s="180"/>
    </row>
    <row r="5" spans="1:38" ht="15.75" thickBot="1" x14ac:dyDescent="0.3"/>
    <row r="6" spans="1:38" ht="15" customHeight="1" x14ac:dyDescent="0.25">
      <c r="B6" s="166" t="s">
        <v>0</v>
      </c>
      <c r="C6" s="156" t="s">
        <v>1</v>
      </c>
      <c r="D6" s="156" t="s">
        <v>22</v>
      </c>
      <c r="E6" s="156" t="s">
        <v>5</v>
      </c>
      <c r="F6" s="168" t="s">
        <v>8</v>
      </c>
      <c r="G6" s="156" t="s">
        <v>9</v>
      </c>
      <c r="H6" s="156" t="s">
        <v>2</v>
      </c>
      <c r="I6" s="156" t="s">
        <v>3</v>
      </c>
      <c r="J6" s="170" t="s">
        <v>23</v>
      </c>
      <c r="K6" s="170" t="s">
        <v>24</v>
      </c>
      <c r="L6" s="170" t="s">
        <v>25</v>
      </c>
      <c r="M6" s="156" t="s">
        <v>4</v>
      </c>
      <c r="N6" s="156" t="s">
        <v>6</v>
      </c>
      <c r="O6" s="156"/>
      <c r="P6" s="156"/>
      <c r="Q6" s="156"/>
      <c r="R6" s="156"/>
      <c r="S6" s="156"/>
      <c r="T6" s="156"/>
      <c r="U6" s="156"/>
      <c r="V6" s="156"/>
      <c r="W6" s="156"/>
      <c r="X6" s="162" t="s">
        <v>21</v>
      </c>
      <c r="Y6" s="162" t="s">
        <v>10</v>
      </c>
      <c r="Z6" s="163"/>
      <c r="AA6" s="163"/>
      <c r="AB6" s="163"/>
      <c r="AC6" s="163"/>
      <c r="AD6" s="164"/>
      <c r="AE6" s="162" t="s">
        <v>347</v>
      </c>
      <c r="AF6" s="172"/>
    </row>
    <row r="7" spans="1:38" ht="45" hidden="1" x14ac:dyDescent="0.25">
      <c r="B7" s="167"/>
      <c r="C7" s="157"/>
      <c r="D7" s="157"/>
      <c r="E7" s="157"/>
      <c r="F7" s="169"/>
      <c r="G7" s="157"/>
      <c r="H7" s="157"/>
      <c r="I7" s="157"/>
      <c r="J7" s="171"/>
      <c r="K7" s="171"/>
      <c r="L7" s="171"/>
      <c r="M7" s="157"/>
      <c r="N7" s="61" t="s">
        <v>29</v>
      </c>
      <c r="O7" s="61" t="s">
        <v>30</v>
      </c>
      <c r="P7" s="61" t="s">
        <v>31</v>
      </c>
      <c r="Q7" s="61" t="s">
        <v>32</v>
      </c>
      <c r="R7" s="62" t="s">
        <v>34</v>
      </c>
      <c r="S7" s="62" t="s">
        <v>35</v>
      </c>
      <c r="T7" s="62" t="s">
        <v>36</v>
      </c>
      <c r="U7" s="62" t="s">
        <v>37</v>
      </c>
      <c r="V7" s="61" t="s">
        <v>33</v>
      </c>
      <c r="W7" s="61" t="s">
        <v>38</v>
      </c>
      <c r="X7" s="165"/>
      <c r="Y7" s="99" t="s">
        <v>2</v>
      </c>
      <c r="Z7" s="99" t="s">
        <v>3</v>
      </c>
      <c r="AA7" s="100" t="s">
        <v>26</v>
      </c>
      <c r="AB7" s="100" t="s">
        <v>27</v>
      </c>
      <c r="AC7" s="100" t="s">
        <v>28</v>
      </c>
      <c r="AD7" s="104" t="s">
        <v>19</v>
      </c>
      <c r="AE7" s="99" t="s">
        <v>350</v>
      </c>
      <c r="AF7" s="99" t="s">
        <v>346</v>
      </c>
    </row>
    <row r="8" spans="1:38" ht="96.75" hidden="1" customHeight="1" x14ac:dyDescent="0.25">
      <c r="B8" s="75">
        <v>1</v>
      </c>
      <c r="C8" s="76" t="s">
        <v>63</v>
      </c>
      <c r="D8" s="73" t="s">
        <v>117</v>
      </c>
      <c r="E8" s="73" t="s">
        <v>129</v>
      </c>
      <c r="F8" s="73" t="s">
        <v>131</v>
      </c>
      <c r="G8" s="73" t="s">
        <v>130</v>
      </c>
      <c r="H8" s="73" t="s">
        <v>17</v>
      </c>
      <c r="I8" s="73" t="s">
        <v>20</v>
      </c>
      <c r="J8" s="77">
        <f t="shared" ref="J8:J15" si="0">IF(H8="Raro",1,(IF(H8="Poco Probable",2,(IF(H8="Posible",3,(IF(H8="Probable",4,(IF(H8="Casi Seguro",5,0)))))))))</f>
        <v>4</v>
      </c>
      <c r="K8" s="77">
        <f t="shared" ref="K8:K15" si="1">IF(I8="Insignificante",1,(IF(I8="Menor",2,(IF(I8="Moderado",3,(IF(I8="Mayor",4,(IF(I8="Catastrófico",5,0)))))))))</f>
        <v>3</v>
      </c>
      <c r="L8" s="77">
        <f>J8*K8</f>
        <v>12</v>
      </c>
      <c r="M8" s="49" t="str">
        <f>IF(L8=1,"Bajo",(IF(L8=2,"Bajo",(IF(L8=3,"Bajo",(IF(L8=4,"Medio",(IF(L8=5,"Alto",(IF(L8=6,"Medio",(IF(L8=8,"Alto",(IF(L8=9,"Alto",(IF(L8=10,"Alto",(IF(L8=12,"Alto",(IF(L8=15,"Extremo",(IF(L8=16,"Extremo",(IF(L8=20,"Extremo",(IF(L8=25,"Extremo",(IF(L8&lt;=1,"Sin Dato")))))))))))))))))))))))))))))</f>
        <v>Alto</v>
      </c>
      <c r="N8" s="93" t="s">
        <v>373</v>
      </c>
      <c r="O8" s="73" t="s">
        <v>124</v>
      </c>
      <c r="P8" s="73" t="s">
        <v>374</v>
      </c>
      <c r="Q8" s="73" t="s">
        <v>2</v>
      </c>
      <c r="R8" s="63">
        <f t="shared" ref="R8:R15" si="2">IF(O8="Correctivo",5,(IF(O8="Preventivo",15,(IF(O8="Detectivo",20,0)))))</f>
        <v>15</v>
      </c>
      <c r="S8" s="63">
        <f t="shared" ref="S8:S15" si="3">IF(P8="Manual",5,(IF(P8="Automático",10,0)))</f>
        <v>10</v>
      </c>
      <c r="T8" s="63">
        <f t="shared" ref="T8:T15" si="4">IF(Q8="Probabilidad",0,(IF(Q8="Impacto",0,(IF(Q8="Ambos",10,0)))))</f>
        <v>0</v>
      </c>
      <c r="U8" s="63">
        <f t="shared" ref="U8:U15" si="5">SUM(R8+S8+T8)</f>
        <v>25</v>
      </c>
      <c r="V8" s="49" t="str">
        <f t="shared" ref="V8:V114" si="6">IF(U8=0,"Sin control",(IF(U8&lt;19,"Control Débil",(IF(((U8&gt;=20)*AND(U8&lt;29)),"Control Adecuado",IF(U8&gt;=30,"Control Fuerte","Error"))))))</f>
        <v>Control Adecuado</v>
      </c>
      <c r="W8" s="49" t="str">
        <f t="shared" ref="W8:W99" si="7">IF(Q8="Probabilidad","Cambie el valor de la probabilidad",(IF(Q8="Impacto","Cambie el valor del impacto",(IF(Q8="Ambos","Cambie probabilidad e impacto","Sin Acción")))))</f>
        <v>Cambie el valor de la probabilidad</v>
      </c>
      <c r="X8" s="50" t="s">
        <v>132</v>
      </c>
      <c r="Y8" s="49"/>
      <c r="Z8" s="49"/>
      <c r="AA8" s="63">
        <f t="shared" ref="AA8" si="8">IF(Y8="Raro",1,(IF(Y8="Poco Probable",2,(IF(Y8="Posible",3,(IF(Y8="Probable",4,(IF(Y8="Casi Seguro",5,0)))))))))</f>
        <v>0</v>
      </c>
      <c r="AB8" s="63">
        <f t="shared" ref="AB8" si="9">IF(Z8="Insignificante",1,(IF(Z8="Menor",2,(IF(Z8="Moderado",3,(IF(Z8="Mayor",4,(IF(Z8="Catastrófico",5,0)))))))))</f>
        <v>0</v>
      </c>
      <c r="AC8" s="63">
        <f t="shared" ref="AC8" si="10">AA8+AB8</f>
        <v>0</v>
      </c>
      <c r="AD8" s="101" t="str">
        <f t="shared" ref="AD8" si="11">IF(AC8=2,"Bajo",(IF(AC8=3,"Bajo",(IF(AC8=4,"Bajo",(IF(AC8=5,"Medio",(IF(AC8=6,"Alto",(IF(AC8=7,"Alto",(IF(AC8=8,"Extremo",(IF(AC8=9,"Extremo",(IF(AC8=10,"Extremo",(IF(AC8&lt;=1,"Sin Dato")))))))))))))))))))</f>
        <v>Sin Dato</v>
      </c>
      <c r="AE8" s="95"/>
      <c r="AF8" s="49"/>
      <c r="AH8" s="72" t="s">
        <v>93</v>
      </c>
      <c r="AI8" s="72" t="s">
        <v>108</v>
      </c>
      <c r="AJ8" s="72" t="s">
        <v>123</v>
      </c>
      <c r="AK8" s="74" t="s">
        <v>126</v>
      </c>
      <c r="AL8" s="74" t="s">
        <v>2</v>
      </c>
    </row>
    <row r="9" spans="1:38" ht="116.25" hidden="1" customHeight="1" x14ac:dyDescent="0.25">
      <c r="B9" s="75">
        <v>2</v>
      </c>
      <c r="C9" s="76" t="s">
        <v>63</v>
      </c>
      <c r="D9" s="73" t="s">
        <v>117</v>
      </c>
      <c r="E9" s="73" t="s">
        <v>375</v>
      </c>
      <c r="F9" s="73" t="s">
        <v>376</v>
      </c>
      <c r="G9" s="73" t="s">
        <v>377</v>
      </c>
      <c r="H9" s="73" t="s">
        <v>16</v>
      </c>
      <c r="I9" s="73" t="s">
        <v>20</v>
      </c>
      <c r="J9" s="77">
        <f t="shared" si="0"/>
        <v>3</v>
      </c>
      <c r="K9" s="77">
        <f t="shared" si="1"/>
        <v>3</v>
      </c>
      <c r="L9" s="77">
        <f t="shared" ref="L9:L72" si="12">J9*K9</f>
        <v>9</v>
      </c>
      <c r="M9" s="49" t="str">
        <f t="shared" ref="M9:M72" si="13">IF(L9=1,"Bajo",(IF(L9=2,"Bajo",(IF(L9=3,"Bajo",(IF(L9=4,"Medio",(IF(L9=5,"Alto",(IF(L9=6,"Medio",(IF(L9=8,"Alto",(IF(L9=9,"Alto",(IF(L9=10,"Alto",(IF(L9=12,"Alto",(IF(L9=15,"Extremo",(IF(L9=16,"Extremo",(IF(L9=20,"Extremo",(IF(L9=25,"Extremo",(IF(L9&lt;=1,"Sin Dato")))))))))))))))))))))))))))))</f>
        <v>Alto</v>
      </c>
      <c r="N9" s="93" t="s">
        <v>378</v>
      </c>
      <c r="O9" s="73" t="s">
        <v>123</v>
      </c>
      <c r="P9" s="73" t="s">
        <v>126</v>
      </c>
      <c r="Q9" s="73" t="s">
        <v>2</v>
      </c>
      <c r="R9" s="63">
        <f t="shared" si="2"/>
        <v>5</v>
      </c>
      <c r="S9" s="63">
        <f t="shared" si="3"/>
        <v>5</v>
      </c>
      <c r="T9" s="63">
        <f t="shared" si="4"/>
        <v>0</v>
      </c>
      <c r="U9" s="63">
        <f t="shared" si="5"/>
        <v>10</v>
      </c>
      <c r="V9" s="49" t="str">
        <f t="shared" si="6"/>
        <v>Control Débil</v>
      </c>
      <c r="W9" s="48" t="str">
        <f t="shared" si="7"/>
        <v>Cambie el valor de la probabilidad</v>
      </c>
      <c r="X9" s="65" t="s">
        <v>133</v>
      </c>
      <c r="Y9" s="49"/>
      <c r="Z9" s="49"/>
      <c r="AA9" s="63">
        <f t="shared" ref="AA9:AA72" si="14">IF(Y9="Raro",1,(IF(Y9="Poco Probable",2,(IF(Y9="Posible",3,(IF(Y9="Probable",4,(IF(Y9="Casi Seguro",5,0)))))))))</f>
        <v>0</v>
      </c>
      <c r="AB9" s="63">
        <f t="shared" ref="AB9:AB72" si="15">IF(Z9="Insignificante",1,(IF(Z9="Menor",2,(IF(Z9="Moderado",3,(IF(Z9="Mayor",4,(IF(Z9="Catastrófico",5,0)))))))))</f>
        <v>0</v>
      </c>
      <c r="AC9" s="63">
        <f t="shared" ref="AC9:AC72" si="16">AA9+AB9</f>
        <v>0</v>
      </c>
      <c r="AD9" s="101" t="str">
        <f t="shared" ref="AD9:AD72" si="17">IF(AC9=2,"Bajo",(IF(AC9=3,"Bajo",(IF(AC9=4,"Bajo",(IF(AC9=5,"Medio",(IF(AC9=6,"Alto",(IF(AC9=7,"Alto",(IF(AC9=8,"Extremo",(IF(AC9=9,"Extremo",(IF(AC9=10,"Extremo",(IF(AC9&lt;=1,"Sin Dato")))))))))))))))))))</f>
        <v>Sin Dato</v>
      </c>
      <c r="AE9" s="95"/>
      <c r="AF9" s="49"/>
      <c r="AH9" s="72" t="s">
        <v>62</v>
      </c>
      <c r="AI9" s="72" t="s">
        <v>109</v>
      </c>
      <c r="AJ9" s="72" t="s">
        <v>125</v>
      </c>
    </row>
    <row r="10" spans="1:38" ht="99" hidden="1" customHeight="1" x14ac:dyDescent="0.25">
      <c r="B10" s="75">
        <v>3</v>
      </c>
      <c r="C10" s="76" t="s">
        <v>62</v>
      </c>
      <c r="D10" s="73" t="s">
        <v>53</v>
      </c>
      <c r="E10" s="73" t="s">
        <v>379</v>
      </c>
      <c r="F10" s="73" t="s">
        <v>380</v>
      </c>
      <c r="G10" s="73" t="s">
        <v>135</v>
      </c>
      <c r="H10" s="73" t="s">
        <v>16</v>
      </c>
      <c r="I10" s="73" t="s">
        <v>20</v>
      </c>
      <c r="J10" s="63">
        <f t="shared" si="0"/>
        <v>3</v>
      </c>
      <c r="K10" s="63">
        <f t="shared" si="1"/>
        <v>3</v>
      </c>
      <c r="L10" s="77">
        <f t="shared" si="12"/>
        <v>9</v>
      </c>
      <c r="M10" s="49" t="str">
        <f t="shared" si="13"/>
        <v>Alto</v>
      </c>
      <c r="N10" s="93" t="s">
        <v>287</v>
      </c>
      <c r="O10" s="73" t="s">
        <v>124</v>
      </c>
      <c r="P10" s="73" t="s">
        <v>126</v>
      </c>
      <c r="Q10" s="73" t="s">
        <v>2</v>
      </c>
      <c r="R10" s="63">
        <f t="shared" si="2"/>
        <v>15</v>
      </c>
      <c r="S10" s="63">
        <f t="shared" si="3"/>
        <v>5</v>
      </c>
      <c r="T10" s="63">
        <f t="shared" si="4"/>
        <v>0</v>
      </c>
      <c r="U10" s="63">
        <f t="shared" si="5"/>
        <v>20</v>
      </c>
      <c r="V10" s="49" t="str">
        <f>IF(U10=0,"Sin control",(IF(U10&lt;19,"Control Débil",(IF(((U10&gt;=20)*AND(U10&lt;29)),"Control Adecuado",IF(U10&gt;=30,"Control Fuerte","Error"))))))</f>
        <v>Control Adecuado</v>
      </c>
      <c r="W10" s="49" t="str">
        <f>IF(Q10="Probabilidad","Cambie el valor de la probabilidad",(IF(Q10="Impacto","Cambie el valor del impacto",(IF(Q10="Ambos","Cambie probabilidad e impacto","Sin Acción")))))</f>
        <v>Cambie el valor de la probabilidad</v>
      </c>
      <c r="X10" s="50" t="s">
        <v>139</v>
      </c>
      <c r="Y10" s="49"/>
      <c r="Z10" s="49"/>
      <c r="AA10" s="63">
        <f t="shared" si="14"/>
        <v>0</v>
      </c>
      <c r="AB10" s="63">
        <f t="shared" si="15"/>
        <v>0</v>
      </c>
      <c r="AC10" s="63">
        <f t="shared" si="16"/>
        <v>0</v>
      </c>
      <c r="AD10" s="101" t="str">
        <f t="shared" si="17"/>
        <v>Sin Dato</v>
      </c>
      <c r="AE10" s="95"/>
      <c r="AF10" s="49"/>
      <c r="AH10" s="72" t="s">
        <v>63</v>
      </c>
      <c r="AI10" s="72" t="s">
        <v>110</v>
      </c>
    </row>
    <row r="11" spans="1:38" ht="102.75" hidden="1" customHeight="1" x14ac:dyDescent="0.25">
      <c r="B11" s="75">
        <v>4</v>
      </c>
      <c r="C11" s="76" t="s">
        <v>62</v>
      </c>
      <c r="D11" s="73" t="s">
        <v>53</v>
      </c>
      <c r="E11" s="73" t="s">
        <v>134</v>
      </c>
      <c r="F11" s="73" t="s">
        <v>381</v>
      </c>
      <c r="G11" s="73" t="s">
        <v>136</v>
      </c>
      <c r="H11" s="73" t="s">
        <v>16</v>
      </c>
      <c r="I11" s="73" t="s">
        <v>20</v>
      </c>
      <c r="J11" s="63">
        <f t="shared" si="0"/>
        <v>3</v>
      </c>
      <c r="K11" s="63">
        <f t="shared" si="1"/>
        <v>3</v>
      </c>
      <c r="L11" s="77">
        <f t="shared" si="12"/>
        <v>9</v>
      </c>
      <c r="M11" s="49" t="str">
        <f t="shared" si="13"/>
        <v>Alto</v>
      </c>
      <c r="N11" s="86" t="s">
        <v>382</v>
      </c>
      <c r="O11" s="73" t="s">
        <v>124</v>
      </c>
      <c r="P11" s="73" t="s">
        <v>126</v>
      </c>
      <c r="Q11" s="73" t="s">
        <v>137</v>
      </c>
      <c r="R11" s="63">
        <f t="shared" si="2"/>
        <v>15</v>
      </c>
      <c r="S11" s="63">
        <f t="shared" si="3"/>
        <v>5</v>
      </c>
      <c r="T11" s="63">
        <f t="shared" si="4"/>
        <v>10</v>
      </c>
      <c r="U11" s="63">
        <f t="shared" si="5"/>
        <v>30</v>
      </c>
      <c r="V11" s="49" t="str">
        <f>IF(U11=0,"Sin control",(IF(U11&lt;19,"Control Débil",(IF(((U11&gt;=20)*AND(U11&lt;29)),"Control Adecuado",IF(U11&gt;=30,"Control Fuerte","Error"))))))</f>
        <v>Control Fuerte</v>
      </c>
      <c r="W11" s="49" t="str">
        <f>IF(Q11="Probabilidad","Cambie el valor de la probabilidad",(IF(Q11="Impacto","Cambie el valor del impacto",(IF(Q11="Ambos","Cambie probabilidad e impacto","Sin Acción")))))</f>
        <v>Cambie probabilidad e impacto</v>
      </c>
      <c r="X11" s="50" t="s">
        <v>138</v>
      </c>
      <c r="Y11" s="49"/>
      <c r="Z11" s="49"/>
      <c r="AA11" s="63">
        <f t="shared" si="14"/>
        <v>0</v>
      </c>
      <c r="AB11" s="63">
        <f t="shared" si="15"/>
        <v>0</v>
      </c>
      <c r="AC11" s="63">
        <f t="shared" si="16"/>
        <v>0</v>
      </c>
      <c r="AD11" s="101" t="str">
        <f t="shared" si="17"/>
        <v>Sin Dato</v>
      </c>
      <c r="AE11" s="95"/>
      <c r="AF11" s="49"/>
      <c r="AH11" s="72" t="s">
        <v>64</v>
      </c>
      <c r="AI11" s="72" t="s">
        <v>111</v>
      </c>
    </row>
    <row r="12" spans="1:38" s="40" customFormat="1" ht="170.25" hidden="1" customHeight="1" x14ac:dyDescent="0.25">
      <c r="B12" s="75">
        <v>5</v>
      </c>
      <c r="C12" s="76" t="s">
        <v>62</v>
      </c>
      <c r="D12" s="73" t="s">
        <v>53</v>
      </c>
      <c r="E12" s="73" t="s">
        <v>140</v>
      </c>
      <c r="F12" s="73" t="s">
        <v>383</v>
      </c>
      <c r="G12" s="73" t="s">
        <v>384</v>
      </c>
      <c r="H12" s="49" t="s">
        <v>16</v>
      </c>
      <c r="I12" s="49" t="s">
        <v>13</v>
      </c>
      <c r="J12" s="63">
        <f t="shared" si="0"/>
        <v>3</v>
      </c>
      <c r="K12" s="63">
        <f t="shared" si="1"/>
        <v>4</v>
      </c>
      <c r="L12" s="77">
        <f t="shared" si="12"/>
        <v>12</v>
      </c>
      <c r="M12" s="49" t="str">
        <f t="shared" si="13"/>
        <v>Alto</v>
      </c>
      <c r="N12" s="93" t="s">
        <v>385</v>
      </c>
      <c r="O12" s="73" t="s">
        <v>124</v>
      </c>
      <c r="P12" s="73" t="s">
        <v>126</v>
      </c>
      <c r="Q12" s="73" t="s">
        <v>137</v>
      </c>
      <c r="R12" s="63">
        <f t="shared" si="2"/>
        <v>15</v>
      </c>
      <c r="S12" s="63">
        <f t="shared" si="3"/>
        <v>5</v>
      </c>
      <c r="T12" s="63">
        <f t="shared" si="4"/>
        <v>10</v>
      </c>
      <c r="U12" s="63">
        <f t="shared" si="5"/>
        <v>30</v>
      </c>
      <c r="V12" s="49" t="str">
        <f>IF(U12=0,"Sin control",(IF(U12&lt;19,"Control Débil",(IF(((U12&gt;=20)*AND(U12&lt;29)),"Control Adecuado",IF(U12&gt;=30,"Control Fuerte","Error"))))))</f>
        <v>Control Fuerte</v>
      </c>
      <c r="W12" s="49" t="str">
        <f>IF(Q12="Probabilidad","Cambie el valor de la probabilidad",(IF(Q12="Impacto","Cambie el valor del impacto",(IF(Q12="Ambos","Cambie probabilidad e impacto","Sin Acción")))))</f>
        <v>Cambie probabilidad e impacto</v>
      </c>
      <c r="X12" s="92" t="s">
        <v>291</v>
      </c>
      <c r="Y12" s="49"/>
      <c r="Z12" s="49"/>
      <c r="AA12" s="63">
        <f t="shared" si="14"/>
        <v>0</v>
      </c>
      <c r="AB12" s="63">
        <f t="shared" si="15"/>
        <v>0</v>
      </c>
      <c r="AC12" s="63">
        <f t="shared" si="16"/>
        <v>0</v>
      </c>
      <c r="AD12" s="101" t="str">
        <f t="shared" si="17"/>
        <v>Sin Dato</v>
      </c>
      <c r="AE12" s="95"/>
      <c r="AF12" s="49"/>
      <c r="AH12" s="72" t="s">
        <v>95</v>
      </c>
      <c r="AI12" s="72" t="s">
        <v>112</v>
      </c>
    </row>
    <row r="13" spans="1:38" s="40" customFormat="1" ht="165.75" hidden="1" x14ac:dyDescent="0.25">
      <c r="B13" s="75">
        <v>6</v>
      </c>
      <c r="C13" s="76" t="s">
        <v>94</v>
      </c>
      <c r="D13" s="73" t="s">
        <v>53</v>
      </c>
      <c r="E13" s="73" t="s">
        <v>141</v>
      </c>
      <c r="F13" s="73" t="s">
        <v>142</v>
      </c>
      <c r="G13" s="73" t="s">
        <v>288</v>
      </c>
      <c r="H13" s="49" t="s">
        <v>143</v>
      </c>
      <c r="I13" s="49" t="s">
        <v>13</v>
      </c>
      <c r="J13" s="63">
        <f t="shared" si="0"/>
        <v>2</v>
      </c>
      <c r="K13" s="63">
        <f t="shared" si="1"/>
        <v>4</v>
      </c>
      <c r="L13" s="77">
        <f t="shared" si="12"/>
        <v>8</v>
      </c>
      <c r="M13" s="49" t="str">
        <f t="shared" si="13"/>
        <v>Alto</v>
      </c>
      <c r="N13" s="81" t="s">
        <v>289</v>
      </c>
      <c r="O13" s="73" t="s">
        <v>124</v>
      </c>
      <c r="P13" s="73" t="s">
        <v>126</v>
      </c>
      <c r="Q13" s="73" t="s">
        <v>137</v>
      </c>
      <c r="R13" s="63">
        <f t="shared" si="2"/>
        <v>15</v>
      </c>
      <c r="S13" s="63">
        <f t="shared" si="3"/>
        <v>5</v>
      </c>
      <c r="T13" s="63">
        <f t="shared" si="4"/>
        <v>10</v>
      </c>
      <c r="U13" s="63">
        <f t="shared" si="5"/>
        <v>30</v>
      </c>
      <c r="V13" s="49" t="str">
        <f>IF(U13=0,"Sin control",(IF(U13&lt;19,"Control Débil",(IF(((U13&gt;=20)*AND(U13&lt;29)),"Control Adecuado",IF(U13&gt;=30,"Control Fuerte","Error"))))))</f>
        <v>Control Fuerte</v>
      </c>
      <c r="W13" s="49" t="str">
        <f>IF(Q13="Probabilidad","Cambie el valor de la probabilidad",(IF(Q13="Impacto","Cambie el valor del impacto",(IF(Q13="Ambos","Cambie probabilidad e impacto","Sin Acción")))))</f>
        <v>Cambie probabilidad e impacto</v>
      </c>
      <c r="X13" s="50" t="s">
        <v>290</v>
      </c>
      <c r="Y13" s="49"/>
      <c r="Z13" s="49"/>
      <c r="AA13" s="63">
        <f t="shared" si="14"/>
        <v>0</v>
      </c>
      <c r="AB13" s="63">
        <f t="shared" si="15"/>
        <v>0</v>
      </c>
      <c r="AC13" s="63">
        <f t="shared" si="16"/>
        <v>0</v>
      </c>
      <c r="AD13" s="101" t="str">
        <f t="shared" si="17"/>
        <v>Sin Dato</v>
      </c>
      <c r="AE13" s="95"/>
      <c r="AF13" s="49"/>
      <c r="AH13" s="72" t="s">
        <v>94</v>
      </c>
      <c r="AI13" s="72" t="s">
        <v>113</v>
      </c>
    </row>
    <row r="14" spans="1:38" s="40" customFormat="1" ht="105" hidden="1" customHeight="1" x14ac:dyDescent="0.25">
      <c r="B14" s="75">
        <v>7</v>
      </c>
      <c r="C14" s="76" t="s">
        <v>94</v>
      </c>
      <c r="D14" s="73" t="s">
        <v>119</v>
      </c>
      <c r="E14" s="73" t="s">
        <v>144</v>
      </c>
      <c r="F14" s="78" t="s">
        <v>148</v>
      </c>
      <c r="G14" s="73" t="s">
        <v>145</v>
      </c>
      <c r="H14" s="49" t="s">
        <v>143</v>
      </c>
      <c r="I14" s="49" t="s">
        <v>20</v>
      </c>
      <c r="J14" s="63">
        <f t="shared" si="0"/>
        <v>2</v>
      </c>
      <c r="K14" s="63">
        <f t="shared" si="1"/>
        <v>3</v>
      </c>
      <c r="L14" s="77">
        <f t="shared" si="12"/>
        <v>6</v>
      </c>
      <c r="M14" s="49" t="str">
        <f t="shared" si="13"/>
        <v>Medio</v>
      </c>
      <c r="N14" s="93" t="s">
        <v>292</v>
      </c>
      <c r="O14" s="73" t="s">
        <v>124</v>
      </c>
      <c r="P14" s="73" t="s">
        <v>126</v>
      </c>
      <c r="Q14" s="73" t="s">
        <v>2</v>
      </c>
      <c r="R14" s="63">
        <f t="shared" si="2"/>
        <v>15</v>
      </c>
      <c r="S14" s="63">
        <f t="shared" si="3"/>
        <v>5</v>
      </c>
      <c r="T14" s="63">
        <f t="shared" si="4"/>
        <v>0</v>
      </c>
      <c r="U14" s="63">
        <f t="shared" si="5"/>
        <v>20</v>
      </c>
      <c r="V14" s="49" t="str">
        <f>IF(U14=0,"Sin control",(IF(U14&lt;19,"Control Débil",(IF(((U14&gt;=20)*AND(U14&lt;29)),"Control Adecuado",IF(U14&gt;=30,"Control Fuerte","Error"))))))</f>
        <v>Control Adecuado</v>
      </c>
      <c r="W14" s="49" t="str">
        <f>IF(Q14="Probabilidad","Cambie el valor de la probabilidad",(IF(Q14="Impacto","Cambie el valor del impacto",(IF(Q14="Ambos","Cambie probabilidad e impacto","Sin Acción")))))</f>
        <v>Cambie el valor de la probabilidad</v>
      </c>
      <c r="X14" s="86" t="s">
        <v>151</v>
      </c>
      <c r="Y14" s="49"/>
      <c r="Z14" s="49"/>
      <c r="AA14" s="63">
        <f t="shared" si="14"/>
        <v>0</v>
      </c>
      <c r="AB14" s="63">
        <f t="shared" si="15"/>
        <v>0</v>
      </c>
      <c r="AC14" s="63">
        <f t="shared" si="16"/>
        <v>0</v>
      </c>
      <c r="AD14" s="101" t="str">
        <f t="shared" si="17"/>
        <v>Sin Dato</v>
      </c>
      <c r="AE14" s="95"/>
      <c r="AF14" s="49"/>
      <c r="AH14" s="72" t="s">
        <v>128</v>
      </c>
      <c r="AI14" s="72" t="s">
        <v>114</v>
      </c>
    </row>
    <row r="15" spans="1:38" ht="126.75" hidden="1" customHeight="1" x14ac:dyDescent="0.25">
      <c r="B15" s="75">
        <v>8</v>
      </c>
      <c r="C15" s="76" t="s">
        <v>128</v>
      </c>
      <c r="D15" s="73" t="s">
        <v>119</v>
      </c>
      <c r="E15" s="73" t="s">
        <v>146</v>
      </c>
      <c r="F15" s="78" t="s">
        <v>147</v>
      </c>
      <c r="G15" s="79" t="s">
        <v>149</v>
      </c>
      <c r="H15" s="49" t="s">
        <v>143</v>
      </c>
      <c r="I15" s="49" t="s">
        <v>20</v>
      </c>
      <c r="J15" s="63">
        <f t="shared" si="0"/>
        <v>2</v>
      </c>
      <c r="K15" s="63">
        <f t="shared" si="1"/>
        <v>3</v>
      </c>
      <c r="L15" s="77">
        <f t="shared" si="12"/>
        <v>6</v>
      </c>
      <c r="M15" s="49" t="str">
        <f t="shared" si="13"/>
        <v>Medio</v>
      </c>
      <c r="N15" s="81" t="s">
        <v>293</v>
      </c>
      <c r="O15" s="73" t="s">
        <v>124</v>
      </c>
      <c r="P15" s="73" t="s">
        <v>126</v>
      </c>
      <c r="Q15" s="73" t="s">
        <v>2</v>
      </c>
      <c r="R15" s="63">
        <f t="shared" si="2"/>
        <v>15</v>
      </c>
      <c r="S15" s="63">
        <f t="shared" si="3"/>
        <v>5</v>
      </c>
      <c r="T15" s="63">
        <f t="shared" si="4"/>
        <v>0</v>
      </c>
      <c r="U15" s="63">
        <f t="shared" si="5"/>
        <v>20</v>
      </c>
      <c r="V15" s="49" t="str">
        <f t="shared" si="6"/>
        <v>Control Adecuado</v>
      </c>
      <c r="W15" s="49" t="str">
        <f t="shared" si="7"/>
        <v>Cambie el valor de la probabilidad</v>
      </c>
      <c r="X15" s="86" t="s">
        <v>150</v>
      </c>
      <c r="Y15" s="49"/>
      <c r="Z15" s="49"/>
      <c r="AA15" s="63">
        <f t="shared" si="14"/>
        <v>0</v>
      </c>
      <c r="AB15" s="63">
        <f t="shared" si="15"/>
        <v>0</v>
      </c>
      <c r="AC15" s="63">
        <f t="shared" si="16"/>
        <v>0</v>
      </c>
      <c r="AD15" s="101" t="str">
        <f t="shared" si="17"/>
        <v>Sin Dato</v>
      </c>
      <c r="AE15" s="95"/>
      <c r="AF15" s="49"/>
      <c r="AI15" s="72" t="s">
        <v>115</v>
      </c>
    </row>
    <row r="16" spans="1:38" ht="255" hidden="1" x14ac:dyDescent="0.25">
      <c r="A16" s="44"/>
      <c r="B16" s="75">
        <v>9</v>
      </c>
      <c r="C16" s="76" t="s">
        <v>62</v>
      </c>
      <c r="D16" s="73" t="s">
        <v>119</v>
      </c>
      <c r="E16" s="73" t="s">
        <v>386</v>
      </c>
      <c r="F16" s="79" t="s">
        <v>154</v>
      </c>
      <c r="G16" s="79" t="s">
        <v>155</v>
      </c>
      <c r="H16" s="49" t="s">
        <v>17</v>
      </c>
      <c r="I16" s="49" t="s">
        <v>13</v>
      </c>
      <c r="J16" s="63">
        <f t="shared" ref="J16:J38" si="18">IF(H16="Raro",1,(IF(H16="Poco Probable",2,(IF(H16="Posible",3,(IF(H16="Probable",4,(IF(H16="Casi Seguro",5,0)))))))))</f>
        <v>4</v>
      </c>
      <c r="K16" s="63">
        <f t="shared" ref="K16:K38" si="19">IF(I16="Insignificante",1,(IF(I16="Menor",2,(IF(I16="Moderado",3,(IF(I16="Mayor",4,(IF(I16="Catastrófico",5,0)))))))))</f>
        <v>4</v>
      </c>
      <c r="L16" s="77">
        <f t="shared" si="12"/>
        <v>16</v>
      </c>
      <c r="M16" s="49" t="str">
        <f t="shared" si="13"/>
        <v>Extremo</v>
      </c>
      <c r="N16" s="93" t="s">
        <v>294</v>
      </c>
      <c r="O16" s="73" t="s">
        <v>124</v>
      </c>
      <c r="P16" s="73" t="s">
        <v>126</v>
      </c>
      <c r="Q16" s="73" t="s">
        <v>2</v>
      </c>
      <c r="R16" s="63">
        <f t="shared" ref="R16:R38" si="20">IF(O16="Correctivo",5,(IF(O16="Preventivo",15,(IF(O16="Detectivo",20,0)))))</f>
        <v>15</v>
      </c>
      <c r="S16" s="63">
        <f t="shared" ref="S16:S38" si="21">IF(P16="Manual",5,(IF(P16="Automático",10,0)))</f>
        <v>5</v>
      </c>
      <c r="T16" s="63">
        <f t="shared" ref="T16:T38" si="22">IF(Q16="Probabilidad",0,(IF(Q16="Impacto",0,(IF(Q16="Ambos",10,0)))))</f>
        <v>0</v>
      </c>
      <c r="U16" s="63">
        <f t="shared" ref="U16:U38" si="23">SUM(R16+S16+T16)</f>
        <v>20</v>
      </c>
      <c r="V16" s="49" t="str">
        <f t="shared" si="6"/>
        <v>Control Adecuado</v>
      </c>
      <c r="W16" s="49" t="str">
        <f t="shared" si="7"/>
        <v>Cambie el valor de la probabilidad</v>
      </c>
      <c r="X16" s="66" t="s">
        <v>387</v>
      </c>
      <c r="Y16" s="49"/>
      <c r="Z16" s="49"/>
      <c r="AA16" s="63">
        <f t="shared" si="14"/>
        <v>0</v>
      </c>
      <c r="AB16" s="63">
        <f t="shared" si="15"/>
        <v>0</v>
      </c>
      <c r="AC16" s="63">
        <f t="shared" si="16"/>
        <v>0</v>
      </c>
      <c r="AD16" s="101" t="str">
        <f t="shared" si="17"/>
        <v>Sin Dato</v>
      </c>
      <c r="AE16" s="95"/>
      <c r="AF16" s="49"/>
      <c r="AI16" s="72" t="s">
        <v>116</v>
      </c>
    </row>
    <row r="17" spans="1:35" ht="252.75" hidden="1" customHeight="1" x14ac:dyDescent="0.25">
      <c r="B17" s="75">
        <v>10</v>
      </c>
      <c r="C17" s="76" t="s">
        <v>62</v>
      </c>
      <c r="D17" s="73" t="s">
        <v>119</v>
      </c>
      <c r="E17" s="73" t="s">
        <v>152</v>
      </c>
      <c r="F17" s="73" t="s">
        <v>156</v>
      </c>
      <c r="G17" s="79" t="s">
        <v>157</v>
      </c>
      <c r="H17" s="49" t="s">
        <v>15</v>
      </c>
      <c r="I17" s="49" t="s">
        <v>20</v>
      </c>
      <c r="J17" s="63">
        <f t="shared" si="18"/>
        <v>1</v>
      </c>
      <c r="K17" s="63">
        <f t="shared" si="19"/>
        <v>3</v>
      </c>
      <c r="L17" s="77">
        <f t="shared" si="12"/>
        <v>3</v>
      </c>
      <c r="M17" s="49" t="str">
        <f t="shared" si="13"/>
        <v>Bajo</v>
      </c>
      <c r="N17" s="93" t="s">
        <v>295</v>
      </c>
      <c r="O17" s="73" t="s">
        <v>125</v>
      </c>
      <c r="P17" s="73" t="s">
        <v>126</v>
      </c>
      <c r="Q17" s="73" t="s">
        <v>2</v>
      </c>
      <c r="R17" s="63">
        <f t="shared" si="20"/>
        <v>20</v>
      </c>
      <c r="S17" s="63">
        <f t="shared" si="21"/>
        <v>5</v>
      </c>
      <c r="T17" s="63">
        <f t="shared" si="22"/>
        <v>0</v>
      </c>
      <c r="U17" s="63">
        <f t="shared" si="23"/>
        <v>25</v>
      </c>
      <c r="V17" s="49" t="str">
        <f t="shared" si="6"/>
        <v>Control Adecuado</v>
      </c>
      <c r="W17" s="49" t="str">
        <f t="shared" si="7"/>
        <v>Cambie el valor de la probabilidad</v>
      </c>
      <c r="X17" s="86" t="s">
        <v>296</v>
      </c>
      <c r="Y17" s="49"/>
      <c r="Z17" s="49"/>
      <c r="AA17" s="63">
        <f t="shared" si="14"/>
        <v>0</v>
      </c>
      <c r="AB17" s="63">
        <f t="shared" si="15"/>
        <v>0</v>
      </c>
      <c r="AC17" s="63">
        <f t="shared" si="16"/>
        <v>0</v>
      </c>
      <c r="AD17" s="101" t="str">
        <f t="shared" si="17"/>
        <v>Sin Dato</v>
      </c>
      <c r="AE17" s="95"/>
      <c r="AF17" s="49"/>
      <c r="AI17" s="72" t="s">
        <v>117</v>
      </c>
    </row>
    <row r="18" spans="1:35" ht="318.75" hidden="1" x14ac:dyDescent="0.25">
      <c r="A18" s="44"/>
      <c r="B18" s="75">
        <v>11</v>
      </c>
      <c r="C18" s="76" t="s">
        <v>62</v>
      </c>
      <c r="D18" s="73" t="s">
        <v>119</v>
      </c>
      <c r="E18" s="73" t="s">
        <v>153</v>
      </c>
      <c r="F18" s="73" t="s">
        <v>158</v>
      </c>
      <c r="G18" s="73" t="s">
        <v>159</v>
      </c>
      <c r="H18" s="49" t="s">
        <v>17</v>
      </c>
      <c r="I18" s="49" t="s">
        <v>13</v>
      </c>
      <c r="J18" s="63">
        <f t="shared" si="18"/>
        <v>4</v>
      </c>
      <c r="K18" s="63">
        <f t="shared" si="19"/>
        <v>4</v>
      </c>
      <c r="L18" s="77">
        <f t="shared" si="12"/>
        <v>16</v>
      </c>
      <c r="M18" s="49" t="str">
        <f t="shared" si="13"/>
        <v>Extremo</v>
      </c>
      <c r="N18" s="93" t="s">
        <v>297</v>
      </c>
      <c r="O18" s="73" t="s">
        <v>124</v>
      </c>
      <c r="P18" s="73" t="s">
        <v>126</v>
      </c>
      <c r="Q18" s="73" t="s">
        <v>2</v>
      </c>
      <c r="R18" s="63">
        <f t="shared" si="20"/>
        <v>15</v>
      </c>
      <c r="S18" s="63">
        <f t="shared" si="21"/>
        <v>5</v>
      </c>
      <c r="T18" s="63">
        <f t="shared" si="22"/>
        <v>0</v>
      </c>
      <c r="U18" s="63">
        <f t="shared" si="23"/>
        <v>20</v>
      </c>
      <c r="V18" s="49" t="str">
        <f t="shared" si="6"/>
        <v>Control Adecuado</v>
      </c>
      <c r="W18" s="49" t="str">
        <f t="shared" si="7"/>
        <v>Cambie el valor de la probabilidad</v>
      </c>
      <c r="X18" s="66" t="s">
        <v>179</v>
      </c>
      <c r="Y18" s="49"/>
      <c r="Z18" s="49"/>
      <c r="AA18" s="63">
        <f t="shared" si="14"/>
        <v>0</v>
      </c>
      <c r="AB18" s="63">
        <f t="shared" si="15"/>
        <v>0</v>
      </c>
      <c r="AC18" s="63">
        <f t="shared" si="16"/>
        <v>0</v>
      </c>
      <c r="AD18" s="101" t="str">
        <f t="shared" si="17"/>
        <v>Sin Dato</v>
      </c>
      <c r="AE18" s="94"/>
      <c r="AF18" s="49"/>
      <c r="AI18" s="72" t="s">
        <v>118</v>
      </c>
    </row>
    <row r="19" spans="1:35" ht="96" hidden="1" customHeight="1" x14ac:dyDescent="0.25">
      <c r="B19" s="75">
        <v>12</v>
      </c>
      <c r="C19" s="54" t="s">
        <v>63</v>
      </c>
      <c r="D19" s="49" t="s">
        <v>120</v>
      </c>
      <c r="E19" s="158" t="s">
        <v>161</v>
      </c>
      <c r="F19" s="66" t="s">
        <v>160</v>
      </c>
      <c r="G19" s="66" t="s">
        <v>162</v>
      </c>
      <c r="H19" s="49" t="s">
        <v>18</v>
      </c>
      <c r="I19" s="49" t="s">
        <v>20</v>
      </c>
      <c r="J19" s="63">
        <f t="shared" si="18"/>
        <v>5</v>
      </c>
      <c r="K19" s="63">
        <f t="shared" si="19"/>
        <v>3</v>
      </c>
      <c r="L19" s="77">
        <f t="shared" si="12"/>
        <v>15</v>
      </c>
      <c r="M19" s="49" t="str">
        <f t="shared" si="13"/>
        <v>Extremo</v>
      </c>
      <c r="N19" s="93" t="s">
        <v>168</v>
      </c>
      <c r="O19" s="73" t="s">
        <v>124</v>
      </c>
      <c r="P19" s="73" t="s">
        <v>126</v>
      </c>
      <c r="Q19" s="73" t="s">
        <v>2</v>
      </c>
      <c r="R19" s="63">
        <f t="shared" si="20"/>
        <v>15</v>
      </c>
      <c r="S19" s="63">
        <f t="shared" si="21"/>
        <v>5</v>
      </c>
      <c r="T19" s="63">
        <f t="shared" si="22"/>
        <v>0</v>
      </c>
      <c r="U19" s="63">
        <f t="shared" si="23"/>
        <v>20</v>
      </c>
      <c r="V19" s="49" t="str">
        <f t="shared" si="6"/>
        <v>Control Adecuado</v>
      </c>
      <c r="W19" s="49" t="str">
        <f t="shared" si="7"/>
        <v>Cambie el valor de la probabilidad</v>
      </c>
      <c r="X19" s="93" t="s">
        <v>388</v>
      </c>
      <c r="Y19" s="49"/>
      <c r="Z19" s="49"/>
      <c r="AA19" s="63">
        <f t="shared" si="14"/>
        <v>0</v>
      </c>
      <c r="AB19" s="63">
        <f t="shared" si="15"/>
        <v>0</v>
      </c>
      <c r="AC19" s="63">
        <f t="shared" si="16"/>
        <v>0</v>
      </c>
      <c r="AD19" s="101" t="str">
        <f t="shared" si="17"/>
        <v>Sin Dato</v>
      </c>
      <c r="AE19" s="106"/>
      <c r="AF19" s="105"/>
      <c r="AI19" s="72" t="s">
        <v>119</v>
      </c>
    </row>
    <row r="20" spans="1:35" ht="92.25" hidden="1" customHeight="1" x14ac:dyDescent="0.25">
      <c r="B20" s="75">
        <v>13</v>
      </c>
      <c r="C20" s="54" t="s">
        <v>94</v>
      </c>
      <c r="D20" s="49" t="s">
        <v>120</v>
      </c>
      <c r="E20" s="159"/>
      <c r="F20" s="66" t="s">
        <v>163</v>
      </c>
      <c r="G20" s="66" t="s">
        <v>164</v>
      </c>
      <c r="H20" s="49" t="s">
        <v>15</v>
      </c>
      <c r="I20" s="49" t="s">
        <v>20</v>
      </c>
      <c r="J20" s="63">
        <f t="shared" si="18"/>
        <v>1</v>
      </c>
      <c r="K20" s="63">
        <f t="shared" si="19"/>
        <v>3</v>
      </c>
      <c r="L20" s="77">
        <f t="shared" si="12"/>
        <v>3</v>
      </c>
      <c r="M20" s="49" t="str">
        <f t="shared" si="13"/>
        <v>Bajo</v>
      </c>
      <c r="N20" s="93" t="s">
        <v>165</v>
      </c>
      <c r="O20" s="73" t="s">
        <v>124</v>
      </c>
      <c r="P20" s="73" t="s">
        <v>126</v>
      </c>
      <c r="Q20" s="73" t="s">
        <v>3</v>
      </c>
      <c r="R20" s="63">
        <f t="shared" si="20"/>
        <v>15</v>
      </c>
      <c r="S20" s="63">
        <f t="shared" si="21"/>
        <v>5</v>
      </c>
      <c r="T20" s="63">
        <f t="shared" si="22"/>
        <v>0</v>
      </c>
      <c r="U20" s="63">
        <f t="shared" si="23"/>
        <v>20</v>
      </c>
      <c r="V20" s="49" t="str">
        <f t="shared" si="6"/>
        <v>Control Adecuado</v>
      </c>
      <c r="W20" s="49" t="str">
        <f t="shared" si="7"/>
        <v>Cambie el valor del impacto</v>
      </c>
      <c r="X20" s="66" t="s">
        <v>389</v>
      </c>
      <c r="Y20" s="49"/>
      <c r="Z20" s="49"/>
      <c r="AA20" s="63">
        <f t="shared" si="14"/>
        <v>0</v>
      </c>
      <c r="AB20" s="63">
        <f t="shared" si="15"/>
        <v>0</v>
      </c>
      <c r="AC20" s="63">
        <f t="shared" si="16"/>
        <v>0</v>
      </c>
      <c r="AD20" s="101" t="str">
        <f t="shared" si="17"/>
        <v>Sin Dato</v>
      </c>
      <c r="AE20" s="106"/>
      <c r="AF20" s="105"/>
      <c r="AI20" s="72" t="s">
        <v>120</v>
      </c>
    </row>
    <row r="21" spans="1:35" ht="112.5" hidden="1" customHeight="1" x14ac:dyDescent="0.25">
      <c r="A21" s="44"/>
      <c r="B21" s="75">
        <v>14</v>
      </c>
      <c r="C21" s="54" t="s">
        <v>63</v>
      </c>
      <c r="D21" s="49" t="s">
        <v>120</v>
      </c>
      <c r="E21" s="66" t="s">
        <v>485</v>
      </c>
      <c r="F21" s="80" t="s">
        <v>390</v>
      </c>
      <c r="G21" s="80" t="s">
        <v>391</v>
      </c>
      <c r="H21" s="49" t="s">
        <v>17</v>
      </c>
      <c r="I21" s="49" t="s">
        <v>20</v>
      </c>
      <c r="J21" s="63">
        <f t="shared" si="18"/>
        <v>4</v>
      </c>
      <c r="K21" s="63">
        <f t="shared" si="19"/>
        <v>3</v>
      </c>
      <c r="L21" s="77">
        <f t="shared" si="12"/>
        <v>12</v>
      </c>
      <c r="M21" s="49" t="str">
        <f t="shared" si="13"/>
        <v>Alto</v>
      </c>
      <c r="N21" s="93" t="s">
        <v>392</v>
      </c>
      <c r="O21" s="73" t="s">
        <v>124</v>
      </c>
      <c r="P21" s="73" t="s">
        <v>126</v>
      </c>
      <c r="Q21" s="73" t="s">
        <v>137</v>
      </c>
      <c r="R21" s="63">
        <f t="shared" si="20"/>
        <v>15</v>
      </c>
      <c r="S21" s="63">
        <f t="shared" si="21"/>
        <v>5</v>
      </c>
      <c r="T21" s="63">
        <f t="shared" si="22"/>
        <v>10</v>
      </c>
      <c r="U21" s="63">
        <f t="shared" si="23"/>
        <v>30</v>
      </c>
      <c r="V21" s="49" t="str">
        <f t="shared" si="6"/>
        <v>Control Fuerte</v>
      </c>
      <c r="W21" s="49" t="str">
        <f t="shared" si="7"/>
        <v>Cambie probabilidad e impacto</v>
      </c>
      <c r="X21" s="66" t="s">
        <v>166</v>
      </c>
      <c r="Y21" s="49"/>
      <c r="Z21" s="49"/>
      <c r="AA21" s="63">
        <f t="shared" si="14"/>
        <v>0</v>
      </c>
      <c r="AB21" s="63">
        <f t="shared" si="15"/>
        <v>0</v>
      </c>
      <c r="AC21" s="63">
        <f t="shared" si="16"/>
        <v>0</v>
      </c>
      <c r="AD21" s="101" t="str">
        <f t="shared" si="17"/>
        <v>Sin Dato</v>
      </c>
      <c r="AE21" s="106"/>
      <c r="AF21" s="105"/>
      <c r="AI21" s="72" t="s">
        <v>53</v>
      </c>
    </row>
    <row r="22" spans="1:35" ht="72" hidden="1" customHeight="1" x14ac:dyDescent="0.25">
      <c r="B22" s="75">
        <v>15</v>
      </c>
      <c r="C22" s="54" t="s">
        <v>64</v>
      </c>
      <c r="D22" s="49" t="s">
        <v>120</v>
      </c>
      <c r="E22" s="81" t="s">
        <v>167</v>
      </c>
      <c r="F22" s="80" t="s">
        <v>393</v>
      </c>
      <c r="G22" s="80" t="s">
        <v>394</v>
      </c>
      <c r="H22" s="49" t="s">
        <v>16</v>
      </c>
      <c r="I22" s="49" t="s">
        <v>13</v>
      </c>
      <c r="J22" s="63">
        <f t="shared" si="18"/>
        <v>3</v>
      </c>
      <c r="K22" s="63">
        <f t="shared" si="19"/>
        <v>4</v>
      </c>
      <c r="L22" s="77">
        <f t="shared" si="12"/>
        <v>12</v>
      </c>
      <c r="M22" s="49" t="str">
        <f t="shared" si="13"/>
        <v>Alto</v>
      </c>
      <c r="N22" s="93" t="s">
        <v>395</v>
      </c>
      <c r="O22" s="73" t="s">
        <v>124</v>
      </c>
      <c r="P22" s="73" t="s">
        <v>126</v>
      </c>
      <c r="Q22" s="73" t="s">
        <v>2</v>
      </c>
      <c r="R22" s="63">
        <f t="shared" si="20"/>
        <v>15</v>
      </c>
      <c r="S22" s="63">
        <f t="shared" si="21"/>
        <v>5</v>
      </c>
      <c r="T22" s="63">
        <f t="shared" si="22"/>
        <v>0</v>
      </c>
      <c r="U22" s="63">
        <f t="shared" si="23"/>
        <v>20</v>
      </c>
      <c r="V22" s="49" t="str">
        <f t="shared" si="6"/>
        <v>Control Adecuado</v>
      </c>
      <c r="W22" s="49" t="str">
        <f t="shared" si="7"/>
        <v>Cambie el valor de la probabilidad</v>
      </c>
      <c r="X22" s="66" t="s">
        <v>169</v>
      </c>
      <c r="Y22" s="49"/>
      <c r="Z22" s="49"/>
      <c r="AA22" s="63">
        <f t="shared" si="14"/>
        <v>0</v>
      </c>
      <c r="AB22" s="63">
        <f t="shared" si="15"/>
        <v>0</v>
      </c>
      <c r="AC22" s="63">
        <f t="shared" si="16"/>
        <v>0</v>
      </c>
      <c r="AD22" s="101" t="str">
        <f t="shared" si="17"/>
        <v>Sin Dato</v>
      </c>
      <c r="AE22" s="106"/>
      <c r="AF22" s="105"/>
      <c r="AI22" s="72" t="s">
        <v>121</v>
      </c>
    </row>
    <row r="23" spans="1:35" ht="76.5" hidden="1" x14ac:dyDescent="0.25">
      <c r="B23" s="75">
        <v>16</v>
      </c>
      <c r="C23" s="54" t="s">
        <v>128</v>
      </c>
      <c r="D23" s="49" t="s">
        <v>120</v>
      </c>
      <c r="E23" s="66" t="s">
        <v>396</v>
      </c>
      <c r="F23" s="80" t="s">
        <v>397</v>
      </c>
      <c r="G23" s="80" t="s">
        <v>162</v>
      </c>
      <c r="H23" s="49" t="s">
        <v>143</v>
      </c>
      <c r="I23" s="49" t="s">
        <v>13</v>
      </c>
      <c r="J23" s="63">
        <f t="shared" si="18"/>
        <v>2</v>
      </c>
      <c r="K23" s="63">
        <f t="shared" si="19"/>
        <v>4</v>
      </c>
      <c r="L23" s="77">
        <f t="shared" si="12"/>
        <v>8</v>
      </c>
      <c r="M23" s="49" t="str">
        <f t="shared" si="13"/>
        <v>Alto</v>
      </c>
      <c r="N23" s="93" t="s">
        <v>170</v>
      </c>
      <c r="O23" s="73" t="s">
        <v>124</v>
      </c>
      <c r="P23" s="73" t="s">
        <v>374</v>
      </c>
      <c r="Q23" s="73" t="s">
        <v>3</v>
      </c>
      <c r="R23" s="63">
        <f t="shared" si="20"/>
        <v>15</v>
      </c>
      <c r="S23" s="63">
        <f t="shared" si="21"/>
        <v>10</v>
      </c>
      <c r="T23" s="63">
        <f t="shared" si="22"/>
        <v>0</v>
      </c>
      <c r="U23" s="63">
        <f t="shared" si="23"/>
        <v>25</v>
      </c>
      <c r="V23" s="49" t="str">
        <f t="shared" si="6"/>
        <v>Control Adecuado</v>
      </c>
      <c r="W23" s="49" t="str">
        <f t="shared" si="7"/>
        <v>Cambie el valor del impacto</v>
      </c>
      <c r="X23" s="66" t="s">
        <v>398</v>
      </c>
      <c r="Y23" s="49"/>
      <c r="Z23" s="49"/>
      <c r="AA23" s="63">
        <f t="shared" si="14"/>
        <v>0</v>
      </c>
      <c r="AB23" s="63">
        <f t="shared" si="15"/>
        <v>0</v>
      </c>
      <c r="AC23" s="63">
        <f t="shared" si="16"/>
        <v>0</v>
      </c>
      <c r="AD23" s="101" t="str">
        <f t="shared" si="17"/>
        <v>Sin Dato</v>
      </c>
      <c r="AE23" s="106"/>
      <c r="AF23" s="105"/>
      <c r="AI23" s="72" t="s">
        <v>122</v>
      </c>
    </row>
    <row r="24" spans="1:35" ht="186.75" hidden="1" customHeight="1" x14ac:dyDescent="0.25">
      <c r="B24" s="75">
        <v>17</v>
      </c>
      <c r="C24" s="54" t="s">
        <v>62</v>
      </c>
      <c r="D24" s="49" t="s">
        <v>114</v>
      </c>
      <c r="E24" s="82" t="s">
        <v>171</v>
      </c>
      <c r="F24" s="83" t="s">
        <v>399</v>
      </c>
      <c r="G24" s="83" t="s">
        <v>172</v>
      </c>
      <c r="H24" s="49" t="s">
        <v>16</v>
      </c>
      <c r="I24" s="49" t="s">
        <v>12</v>
      </c>
      <c r="J24" s="63">
        <f t="shared" si="18"/>
        <v>3</v>
      </c>
      <c r="K24" s="63">
        <f t="shared" si="19"/>
        <v>2</v>
      </c>
      <c r="L24" s="77">
        <f t="shared" si="12"/>
        <v>6</v>
      </c>
      <c r="M24" s="49" t="str">
        <f t="shared" si="13"/>
        <v>Medio</v>
      </c>
      <c r="N24" s="93" t="s">
        <v>400</v>
      </c>
      <c r="O24" s="73" t="s">
        <v>124</v>
      </c>
      <c r="P24" s="73" t="s">
        <v>126</v>
      </c>
      <c r="Q24" s="73" t="s">
        <v>137</v>
      </c>
      <c r="R24" s="63">
        <f t="shared" si="20"/>
        <v>15</v>
      </c>
      <c r="S24" s="63">
        <f t="shared" si="21"/>
        <v>5</v>
      </c>
      <c r="T24" s="63">
        <f t="shared" si="22"/>
        <v>10</v>
      </c>
      <c r="U24" s="63">
        <f t="shared" si="23"/>
        <v>30</v>
      </c>
      <c r="V24" s="49" t="str">
        <f t="shared" si="6"/>
        <v>Control Fuerte</v>
      </c>
      <c r="W24" s="49" t="str">
        <f t="shared" si="7"/>
        <v>Cambie probabilidad e impacto</v>
      </c>
      <c r="X24" s="66" t="s">
        <v>177</v>
      </c>
      <c r="Y24" s="49"/>
      <c r="Z24" s="49"/>
      <c r="AA24" s="63">
        <f t="shared" si="14"/>
        <v>0</v>
      </c>
      <c r="AB24" s="63">
        <f t="shared" si="15"/>
        <v>0</v>
      </c>
      <c r="AC24" s="63">
        <f t="shared" si="16"/>
        <v>0</v>
      </c>
      <c r="AD24" s="101" t="str">
        <f t="shared" si="17"/>
        <v>Sin Dato</v>
      </c>
      <c r="AE24" s="81"/>
      <c r="AF24" s="49"/>
      <c r="AI24" s="72" t="s">
        <v>263</v>
      </c>
    </row>
    <row r="25" spans="1:35" ht="223.5" hidden="1" customHeight="1" x14ac:dyDescent="0.25">
      <c r="B25" s="75">
        <v>18</v>
      </c>
      <c r="C25" s="54" t="s">
        <v>62</v>
      </c>
      <c r="D25" s="49" t="s">
        <v>114</v>
      </c>
      <c r="E25" s="49" t="s">
        <v>173</v>
      </c>
      <c r="F25" s="73" t="s">
        <v>483</v>
      </c>
      <c r="G25" s="73" t="s">
        <v>300</v>
      </c>
      <c r="H25" s="49" t="s">
        <v>16</v>
      </c>
      <c r="I25" s="49" t="s">
        <v>12</v>
      </c>
      <c r="J25" s="63">
        <f t="shared" si="18"/>
        <v>3</v>
      </c>
      <c r="K25" s="63">
        <f t="shared" si="19"/>
        <v>2</v>
      </c>
      <c r="L25" s="77">
        <f t="shared" si="12"/>
        <v>6</v>
      </c>
      <c r="M25" s="49" t="str">
        <f t="shared" si="13"/>
        <v>Medio</v>
      </c>
      <c r="N25" s="93" t="s">
        <v>401</v>
      </c>
      <c r="O25" s="73" t="s">
        <v>124</v>
      </c>
      <c r="P25" s="73" t="s">
        <v>126</v>
      </c>
      <c r="Q25" s="73" t="s">
        <v>137</v>
      </c>
      <c r="R25" s="63">
        <f t="shared" si="20"/>
        <v>15</v>
      </c>
      <c r="S25" s="63">
        <f t="shared" si="21"/>
        <v>5</v>
      </c>
      <c r="T25" s="63">
        <f t="shared" si="22"/>
        <v>10</v>
      </c>
      <c r="U25" s="63">
        <f t="shared" si="23"/>
        <v>30</v>
      </c>
      <c r="V25" s="49" t="str">
        <f t="shared" si="6"/>
        <v>Control Fuerte</v>
      </c>
      <c r="W25" s="49" t="str">
        <f t="shared" si="7"/>
        <v>Cambie probabilidad e impacto</v>
      </c>
      <c r="X25" s="86" t="s">
        <v>402</v>
      </c>
      <c r="Y25" s="49"/>
      <c r="Z25" s="49"/>
      <c r="AA25" s="63">
        <f t="shared" si="14"/>
        <v>0</v>
      </c>
      <c r="AB25" s="63">
        <f t="shared" si="15"/>
        <v>0</v>
      </c>
      <c r="AC25" s="63">
        <f t="shared" si="16"/>
        <v>0</v>
      </c>
      <c r="AD25" s="101" t="str">
        <f t="shared" si="17"/>
        <v>Sin Dato</v>
      </c>
      <c r="AE25" s="81"/>
      <c r="AF25" s="49"/>
    </row>
    <row r="26" spans="1:35" ht="111.75" hidden="1" customHeight="1" x14ac:dyDescent="0.25">
      <c r="B26" s="75">
        <v>19</v>
      </c>
      <c r="C26" s="54" t="s">
        <v>62</v>
      </c>
      <c r="D26" s="49" t="s">
        <v>114</v>
      </c>
      <c r="E26" s="73" t="s">
        <v>174</v>
      </c>
      <c r="F26" s="73" t="s">
        <v>175</v>
      </c>
      <c r="G26" s="84" t="s">
        <v>299</v>
      </c>
      <c r="H26" s="49" t="s">
        <v>143</v>
      </c>
      <c r="I26" s="49" t="s">
        <v>12</v>
      </c>
      <c r="J26" s="63">
        <f t="shared" si="18"/>
        <v>2</v>
      </c>
      <c r="K26" s="63">
        <f t="shared" si="19"/>
        <v>2</v>
      </c>
      <c r="L26" s="77">
        <f t="shared" si="12"/>
        <v>4</v>
      </c>
      <c r="M26" s="49" t="str">
        <f t="shared" si="13"/>
        <v>Medio</v>
      </c>
      <c r="N26" s="85" t="s">
        <v>176</v>
      </c>
      <c r="O26" s="73" t="s">
        <v>124</v>
      </c>
      <c r="P26" s="73" t="s">
        <v>126</v>
      </c>
      <c r="Q26" s="73" t="s">
        <v>137</v>
      </c>
      <c r="R26" s="63">
        <f t="shared" si="20"/>
        <v>15</v>
      </c>
      <c r="S26" s="63">
        <f t="shared" si="21"/>
        <v>5</v>
      </c>
      <c r="T26" s="63">
        <f t="shared" si="22"/>
        <v>10</v>
      </c>
      <c r="U26" s="63">
        <f t="shared" si="23"/>
        <v>30</v>
      </c>
      <c r="V26" s="49" t="str">
        <f t="shared" si="6"/>
        <v>Control Fuerte</v>
      </c>
      <c r="W26" s="49" t="str">
        <f t="shared" si="7"/>
        <v>Cambie probabilidad e impacto</v>
      </c>
      <c r="X26" s="86" t="s">
        <v>178</v>
      </c>
      <c r="Y26" s="49"/>
      <c r="Z26" s="49"/>
      <c r="AA26" s="63">
        <f t="shared" si="14"/>
        <v>0</v>
      </c>
      <c r="AB26" s="63">
        <f t="shared" si="15"/>
        <v>0</v>
      </c>
      <c r="AC26" s="63">
        <f t="shared" si="16"/>
        <v>0</v>
      </c>
      <c r="AD26" s="101" t="str">
        <f t="shared" si="17"/>
        <v>Sin Dato</v>
      </c>
      <c r="AE26" s="95"/>
      <c r="AF26" s="49"/>
    </row>
    <row r="27" spans="1:35" s="41" customFormat="1" ht="86.25" hidden="1" customHeight="1" x14ac:dyDescent="0.25">
      <c r="B27" s="75">
        <v>20</v>
      </c>
      <c r="C27" s="54" t="s">
        <v>62</v>
      </c>
      <c r="D27" s="49" t="s">
        <v>118</v>
      </c>
      <c r="E27" s="73" t="s">
        <v>180</v>
      </c>
      <c r="F27" s="73" t="s">
        <v>403</v>
      </c>
      <c r="G27" s="73" t="s">
        <v>404</v>
      </c>
      <c r="H27" s="49" t="s">
        <v>143</v>
      </c>
      <c r="I27" s="49" t="s">
        <v>13</v>
      </c>
      <c r="J27" s="63">
        <f t="shared" si="18"/>
        <v>2</v>
      </c>
      <c r="K27" s="63">
        <f t="shared" si="19"/>
        <v>4</v>
      </c>
      <c r="L27" s="77">
        <f t="shared" si="12"/>
        <v>8</v>
      </c>
      <c r="M27" s="49" t="str">
        <f t="shared" si="13"/>
        <v>Alto</v>
      </c>
      <c r="N27" s="93" t="s">
        <v>405</v>
      </c>
      <c r="O27" s="73" t="s">
        <v>124</v>
      </c>
      <c r="P27" s="73" t="s">
        <v>126</v>
      </c>
      <c r="Q27" s="73" t="s">
        <v>2</v>
      </c>
      <c r="R27" s="63">
        <f t="shared" si="20"/>
        <v>15</v>
      </c>
      <c r="S27" s="63">
        <f t="shared" si="21"/>
        <v>5</v>
      </c>
      <c r="T27" s="63">
        <f t="shared" si="22"/>
        <v>0</v>
      </c>
      <c r="U27" s="63">
        <f t="shared" si="23"/>
        <v>20</v>
      </c>
      <c r="V27" s="49" t="str">
        <f t="shared" si="6"/>
        <v>Control Adecuado</v>
      </c>
      <c r="W27" s="49" t="str">
        <f t="shared" si="7"/>
        <v>Cambie el valor de la probabilidad</v>
      </c>
      <c r="X27" s="66" t="s">
        <v>190</v>
      </c>
      <c r="Y27" s="49"/>
      <c r="Z27" s="49"/>
      <c r="AA27" s="63">
        <f t="shared" si="14"/>
        <v>0</v>
      </c>
      <c r="AB27" s="63">
        <f t="shared" si="15"/>
        <v>0</v>
      </c>
      <c r="AC27" s="63">
        <f t="shared" si="16"/>
        <v>0</v>
      </c>
      <c r="AD27" s="101" t="str">
        <f t="shared" si="17"/>
        <v>Sin Dato</v>
      </c>
      <c r="AE27" s="95"/>
      <c r="AF27" s="49"/>
    </row>
    <row r="28" spans="1:35" s="41" customFormat="1" ht="291.75" hidden="1" customHeight="1" x14ac:dyDescent="0.25">
      <c r="B28" s="75">
        <v>21</v>
      </c>
      <c r="C28" s="54" t="s">
        <v>62</v>
      </c>
      <c r="D28" s="49" t="s">
        <v>118</v>
      </c>
      <c r="E28" s="73" t="s">
        <v>406</v>
      </c>
      <c r="F28" s="73" t="s">
        <v>407</v>
      </c>
      <c r="G28" s="73" t="s">
        <v>408</v>
      </c>
      <c r="H28" s="49" t="s">
        <v>16</v>
      </c>
      <c r="I28" s="49" t="s">
        <v>20</v>
      </c>
      <c r="J28" s="63">
        <f t="shared" si="18"/>
        <v>3</v>
      </c>
      <c r="K28" s="63">
        <f t="shared" si="19"/>
        <v>3</v>
      </c>
      <c r="L28" s="77">
        <f t="shared" si="12"/>
        <v>9</v>
      </c>
      <c r="M28" s="49" t="str">
        <f t="shared" si="13"/>
        <v>Alto</v>
      </c>
      <c r="N28" s="93" t="s">
        <v>409</v>
      </c>
      <c r="O28" s="73" t="s">
        <v>124</v>
      </c>
      <c r="P28" s="73" t="s">
        <v>374</v>
      </c>
      <c r="Q28" s="73" t="s">
        <v>2</v>
      </c>
      <c r="R28" s="63">
        <f t="shared" si="20"/>
        <v>15</v>
      </c>
      <c r="S28" s="63">
        <f t="shared" si="21"/>
        <v>10</v>
      </c>
      <c r="T28" s="63">
        <f t="shared" si="22"/>
        <v>0</v>
      </c>
      <c r="U28" s="63">
        <f t="shared" si="23"/>
        <v>25</v>
      </c>
      <c r="V28" s="49" t="str">
        <f t="shared" si="6"/>
        <v>Control Adecuado</v>
      </c>
      <c r="W28" s="49" t="str">
        <f t="shared" si="7"/>
        <v>Cambie el valor de la probabilidad</v>
      </c>
      <c r="X28" s="66" t="s">
        <v>191</v>
      </c>
      <c r="Y28" s="49"/>
      <c r="Z28" s="49"/>
      <c r="AA28" s="63">
        <f t="shared" si="14"/>
        <v>0</v>
      </c>
      <c r="AB28" s="63">
        <f t="shared" si="15"/>
        <v>0</v>
      </c>
      <c r="AC28" s="63">
        <f t="shared" si="16"/>
        <v>0</v>
      </c>
      <c r="AD28" s="101" t="str">
        <f t="shared" si="17"/>
        <v>Sin Dato</v>
      </c>
      <c r="AE28" s="95"/>
      <c r="AF28" s="49"/>
    </row>
    <row r="29" spans="1:35" s="41" customFormat="1" ht="66" hidden="1" customHeight="1" x14ac:dyDescent="0.25">
      <c r="B29" s="75">
        <v>22</v>
      </c>
      <c r="C29" s="54" t="s">
        <v>94</v>
      </c>
      <c r="D29" s="49" t="s">
        <v>118</v>
      </c>
      <c r="E29" s="73" t="s">
        <v>181</v>
      </c>
      <c r="F29" s="73" t="s">
        <v>182</v>
      </c>
      <c r="G29" s="73" t="s">
        <v>410</v>
      </c>
      <c r="H29" s="49" t="s">
        <v>143</v>
      </c>
      <c r="I29" s="49" t="s">
        <v>14</v>
      </c>
      <c r="J29" s="63">
        <f t="shared" si="18"/>
        <v>2</v>
      </c>
      <c r="K29" s="63">
        <f t="shared" si="19"/>
        <v>5</v>
      </c>
      <c r="L29" s="77">
        <f t="shared" si="12"/>
        <v>10</v>
      </c>
      <c r="M29" s="49" t="str">
        <f t="shared" si="13"/>
        <v>Alto</v>
      </c>
      <c r="N29" s="93" t="s">
        <v>188</v>
      </c>
      <c r="O29" s="73" t="s">
        <v>124</v>
      </c>
      <c r="P29" s="73" t="s">
        <v>126</v>
      </c>
      <c r="Q29" s="73" t="s">
        <v>2</v>
      </c>
      <c r="R29" s="63">
        <f t="shared" si="20"/>
        <v>15</v>
      </c>
      <c r="S29" s="63">
        <f t="shared" si="21"/>
        <v>5</v>
      </c>
      <c r="T29" s="63">
        <f t="shared" si="22"/>
        <v>0</v>
      </c>
      <c r="U29" s="63">
        <f t="shared" si="23"/>
        <v>20</v>
      </c>
      <c r="V29" s="49" t="str">
        <f t="shared" si="6"/>
        <v>Control Adecuado</v>
      </c>
      <c r="W29" s="49" t="str">
        <f t="shared" si="7"/>
        <v>Cambie el valor de la probabilidad</v>
      </c>
      <c r="X29" s="66" t="s">
        <v>192</v>
      </c>
      <c r="Y29" s="49"/>
      <c r="Z29" s="49"/>
      <c r="AA29" s="63">
        <f t="shared" si="14"/>
        <v>0</v>
      </c>
      <c r="AB29" s="63">
        <f t="shared" si="15"/>
        <v>0</v>
      </c>
      <c r="AC29" s="63">
        <f t="shared" si="16"/>
        <v>0</v>
      </c>
      <c r="AD29" s="101" t="str">
        <f t="shared" si="17"/>
        <v>Sin Dato</v>
      </c>
      <c r="AE29" s="95"/>
      <c r="AF29" s="49"/>
    </row>
    <row r="30" spans="1:35" s="41" customFormat="1" ht="87.75" hidden="1" customHeight="1" x14ac:dyDescent="0.25">
      <c r="B30" s="75">
        <v>23</v>
      </c>
      <c r="C30" s="54" t="s">
        <v>62</v>
      </c>
      <c r="D30" s="49" t="s">
        <v>118</v>
      </c>
      <c r="E30" s="73" t="s">
        <v>411</v>
      </c>
      <c r="F30" s="73" t="s">
        <v>183</v>
      </c>
      <c r="G30" s="73" t="s">
        <v>412</v>
      </c>
      <c r="H30" s="49" t="s">
        <v>16</v>
      </c>
      <c r="I30" s="49" t="s">
        <v>20</v>
      </c>
      <c r="J30" s="63">
        <f t="shared" si="18"/>
        <v>3</v>
      </c>
      <c r="K30" s="63">
        <f t="shared" si="19"/>
        <v>3</v>
      </c>
      <c r="L30" s="77">
        <f t="shared" si="12"/>
        <v>9</v>
      </c>
      <c r="M30" s="49" t="str">
        <f t="shared" si="13"/>
        <v>Alto</v>
      </c>
      <c r="N30" s="93" t="s">
        <v>189</v>
      </c>
      <c r="O30" s="73" t="s">
        <v>125</v>
      </c>
      <c r="P30" s="73" t="s">
        <v>126</v>
      </c>
      <c r="Q30" s="73" t="s">
        <v>2</v>
      </c>
      <c r="R30" s="63">
        <f t="shared" si="20"/>
        <v>20</v>
      </c>
      <c r="S30" s="63">
        <f t="shared" si="21"/>
        <v>5</v>
      </c>
      <c r="T30" s="63">
        <f t="shared" si="22"/>
        <v>0</v>
      </c>
      <c r="U30" s="63">
        <f t="shared" si="23"/>
        <v>25</v>
      </c>
      <c r="V30" s="49" t="str">
        <f t="shared" si="6"/>
        <v>Control Adecuado</v>
      </c>
      <c r="W30" s="49" t="str">
        <f t="shared" si="7"/>
        <v>Cambie el valor de la probabilidad</v>
      </c>
      <c r="X30" s="66" t="s">
        <v>193</v>
      </c>
      <c r="Y30" s="49"/>
      <c r="Z30" s="49"/>
      <c r="AA30" s="63">
        <f t="shared" si="14"/>
        <v>0</v>
      </c>
      <c r="AB30" s="63">
        <f t="shared" si="15"/>
        <v>0</v>
      </c>
      <c r="AC30" s="63">
        <f t="shared" si="16"/>
        <v>0</v>
      </c>
      <c r="AD30" s="101" t="str">
        <f t="shared" si="17"/>
        <v>Sin Dato</v>
      </c>
      <c r="AE30" s="95"/>
      <c r="AF30" s="49"/>
    </row>
    <row r="31" spans="1:35" s="41" customFormat="1" ht="165.75" hidden="1" x14ac:dyDescent="0.25">
      <c r="B31" s="75">
        <v>24</v>
      </c>
      <c r="C31" s="54" t="s">
        <v>62</v>
      </c>
      <c r="D31" s="49" t="s">
        <v>122</v>
      </c>
      <c r="E31" s="73" t="s">
        <v>413</v>
      </c>
      <c r="F31" s="73" t="s">
        <v>414</v>
      </c>
      <c r="G31" s="73" t="s">
        <v>184</v>
      </c>
      <c r="H31" s="49" t="s">
        <v>15</v>
      </c>
      <c r="I31" s="49" t="s">
        <v>20</v>
      </c>
      <c r="J31" s="63">
        <f t="shared" si="18"/>
        <v>1</v>
      </c>
      <c r="K31" s="63">
        <f t="shared" si="19"/>
        <v>3</v>
      </c>
      <c r="L31" s="77">
        <f t="shared" si="12"/>
        <v>3</v>
      </c>
      <c r="M31" s="49" t="str">
        <f t="shared" si="13"/>
        <v>Bajo</v>
      </c>
      <c r="N31" s="93" t="s">
        <v>415</v>
      </c>
      <c r="O31" s="73" t="s">
        <v>124</v>
      </c>
      <c r="P31" s="73" t="s">
        <v>126</v>
      </c>
      <c r="Q31" s="73" t="s">
        <v>2</v>
      </c>
      <c r="R31" s="63">
        <f t="shared" si="20"/>
        <v>15</v>
      </c>
      <c r="S31" s="63">
        <f t="shared" si="21"/>
        <v>5</v>
      </c>
      <c r="T31" s="63">
        <f t="shared" si="22"/>
        <v>0</v>
      </c>
      <c r="U31" s="63">
        <f t="shared" si="23"/>
        <v>20</v>
      </c>
      <c r="V31" s="49" t="str">
        <f t="shared" si="6"/>
        <v>Control Adecuado</v>
      </c>
      <c r="W31" s="49" t="str">
        <f t="shared" si="7"/>
        <v>Cambie el valor de la probabilidad</v>
      </c>
      <c r="X31" s="66" t="s">
        <v>354</v>
      </c>
      <c r="Y31" s="49"/>
      <c r="Z31" s="49"/>
      <c r="AA31" s="63">
        <f t="shared" si="14"/>
        <v>0</v>
      </c>
      <c r="AB31" s="63">
        <f t="shared" si="15"/>
        <v>0</v>
      </c>
      <c r="AC31" s="63">
        <f t="shared" si="16"/>
        <v>0</v>
      </c>
      <c r="AD31" s="101" t="str">
        <f t="shared" si="17"/>
        <v>Sin Dato</v>
      </c>
      <c r="AE31" s="95"/>
      <c r="AF31" s="49"/>
    </row>
    <row r="32" spans="1:35" s="41" customFormat="1" ht="153" hidden="1" x14ac:dyDescent="0.25">
      <c r="B32" s="75">
        <v>25</v>
      </c>
      <c r="C32" s="54" t="s">
        <v>94</v>
      </c>
      <c r="D32" s="49" t="s">
        <v>122</v>
      </c>
      <c r="E32" s="66" t="s">
        <v>185</v>
      </c>
      <c r="F32" s="80" t="s">
        <v>416</v>
      </c>
      <c r="G32" s="80" t="s">
        <v>417</v>
      </c>
      <c r="H32" s="49" t="s">
        <v>15</v>
      </c>
      <c r="I32" s="49" t="s">
        <v>14</v>
      </c>
      <c r="J32" s="63">
        <f t="shared" si="18"/>
        <v>1</v>
      </c>
      <c r="K32" s="63">
        <f t="shared" si="19"/>
        <v>5</v>
      </c>
      <c r="L32" s="77">
        <f t="shared" si="12"/>
        <v>5</v>
      </c>
      <c r="M32" s="49" t="str">
        <f t="shared" si="13"/>
        <v>Alto</v>
      </c>
      <c r="N32" s="93" t="s">
        <v>418</v>
      </c>
      <c r="O32" s="73" t="s">
        <v>124</v>
      </c>
      <c r="P32" s="73" t="s">
        <v>126</v>
      </c>
      <c r="Q32" s="73" t="s">
        <v>2</v>
      </c>
      <c r="R32" s="63">
        <f t="shared" si="20"/>
        <v>15</v>
      </c>
      <c r="S32" s="63">
        <f t="shared" si="21"/>
        <v>5</v>
      </c>
      <c r="T32" s="63">
        <f t="shared" si="22"/>
        <v>0</v>
      </c>
      <c r="U32" s="63">
        <f t="shared" si="23"/>
        <v>20</v>
      </c>
      <c r="V32" s="49" t="str">
        <f t="shared" si="6"/>
        <v>Control Adecuado</v>
      </c>
      <c r="W32" s="49" t="str">
        <f t="shared" si="7"/>
        <v>Cambie el valor de la probabilidad</v>
      </c>
      <c r="X32" s="66" t="s">
        <v>355</v>
      </c>
      <c r="Y32" s="49"/>
      <c r="Z32" s="49"/>
      <c r="AA32" s="63">
        <f t="shared" si="14"/>
        <v>0</v>
      </c>
      <c r="AB32" s="63">
        <f t="shared" si="15"/>
        <v>0</v>
      </c>
      <c r="AC32" s="63">
        <f t="shared" si="16"/>
        <v>0</v>
      </c>
      <c r="AD32" s="101" t="str">
        <f t="shared" si="17"/>
        <v>Sin Dato</v>
      </c>
      <c r="AE32" s="95"/>
      <c r="AF32" s="49"/>
    </row>
    <row r="33" spans="2:32" s="41" customFormat="1" ht="114.75" hidden="1" x14ac:dyDescent="0.25">
      <c r="B33" s="75">
        <v>26</v>
      </c>
      <c r="C33" s="54" t="s">
        <v>93</v>
      </c>
      <c r="D33" s="49" t="s">
        <v>122</v>
      </c>
      <c r="E33" s="66" t="s">
        <v>186</v>
      </c>
      <c r="F33" s="80" t="s">
        <v>419</v>
      </c>
      <c r="G33" s="80" t="s">
        <v>486</v>
      </c>
      <c r="H33" s="49" t="s">
        <v>15</v>
      </c>
      <c r="I33" s="49" t="s">
        <v>20</v>
      </c>
      <c r="J33" s="63">
        <f t="shared" si="18"/>
        <v>1</v>
      </c>
      <c r="K33" s="63">
        <f t="shared" si="19"/>
        <v>3</v>
      </c>
      <c r="L33" s="77">
        <f t="shared" si="12"/>
        <v>3</v>
      </c>
      <c r="M33" s="49" t="str">
        <f t="shared" si="13"/>
        <v>Bajo</v>
      </c>
      <c r="N33" s="93" t="s">
        <v>420</v>
      </c>
      <c r="O33" s="73" t="s">
        <v>124</v>
      </c>
      <c r="P33" s="73" t="s">
        <v>126</v>
      </c>
      <c r="Q33" s="73" t="s">
        <v>2</v>
      </c>
      <c r="R33" s="63">
        <f t="shared" si="20"/>
        <v>15</v>
      </c>
      <c r="S33" s="63">
        <f t="shared" si="21"/>
        <v>5</v>
      </c>
      <c r="T33" s="63">
        <f t="shared" si="22"/>
        <v>0</v>
      </c>
      <c r="U33" s="63">
        <f t="shared" si="23"/>
        <v>20</v>
      </c>
      <c r="V33" s="49" t="str">
        <f t="shared" si="6"/>
        <v>Control Adecuado</v>
      </c>
      <c r="W33" s="49" t="str">
        <f t="shared" si="7"/>
        <v>Cambie el valor de la probabilidad</v>
      </c>
      <c r="X33" s="66" t="s">
        <v>353</v>
      </c>
      <c r="Y33" s="49"/>
      <c r="Z33" s="49"/>
      <c r="AA33" s="63">
        <f t="shared" si="14"/>
        <v>0</v>
      </c>
      <c r="AB33" s="63">
        <f t="shared" si="15"/>
        <v>0</v>
      </c>
      <c r="AC33" s="63">
        <f t="shared" si="16"/>
        <v>0</v>
      </c>
      <c r="AD33" s="101" t="str">
        <f t="shared" si="17"/>
        <v>Sin Dato</v>
      </c>
      <c r="AE33" s="95"/>
      <c r="AF33" s="49"/>
    </row>
    <row r="34" spans="2:32" s="41" customFormat="1" ht="184.5" hidden="1" customHeight="1" x14ac:dyDescent="0.25">
      <c r="B34" s="75">
        <v>27</v>
      </c>
      <c r="C34" s="54" t="s">
        <v>128</v>
      </c>
      <c r="D34" s="49" t="s">
        <v>122</v>
      </c>
      <c r="E34" s="66" t="s">
        <v>421</v>
      </c>
      <c r="F34" s="80" t="s">
        <v>422</v>
      </c>
      <c r="G34" s="80" t="s">
        <v>187</v>
      </c>
      <c r="H34" s="49" t="s">
        <v>15</v>
      </c>
      <c r="I34" s="49" t="s">
        <v>20</v>
      </c>
      <c r="J34" s="63">
        <f t="shared" si="18"/>
        <v>1</v>
      </c>
      <c r="K34" s="63">
        <f t="shared" si="19"/>
        <v>3</v>
      </c>
      <c r="L34" s="77">
        <f t="shared" si="12"/>
        <v>3</v>
      </c>
      <c r="M34" s="49" t="str">
        <f t="shared" si="13"/>
        <v>Bajo</v>
      </c>
      <c r="N34" s="93" t="s">
        <v>423</v>
      </c>
      <c r="O34" s="73" t="s">
        <v>124</v>
      </c>
      <c r="P34" s="73" t="s">
        <v>126</v>
      </c>
      <c r="Q34" s="73" t="s">
        <v>2</v>
      </c>
      <c r="R34" s="63">
        <f t="shared" si="20"/>
        <v>15</v>
      </c>
      <c r="S34" s="63">
        <f t="shared" si="21"/>
        <v>5</v>
      </c>
      <c r="T34" s="63">
        <f t="shared" si="22"/>
        <v>0</v>
      </c>
      <c r="U34" s="63">
        <f t="shared" si="23"/>
        <v>20</v>
      </c>
      <c r="V34" s="49" t="str">
        <f t="shared" si="6"/>
        <v>Control Adecuado</v>
      </c>
      <c r="W34" s="49" t="str">
        <f t="shared" si="7"/>
        <v>Cambie el valor de la probabilidad</v>
      </c>
      <c r="X34" s="66" t="s">
        <v>190</v>
      </c>
      <c r="Y34" s="49"/>
      <c r="Z34" s="49"/>
      <c r="AA34" s="63">
        <f t="shared" si="14"/>
        <v>0</v>
      </c>
      <c r="AB34" s="63">
        <f t="shared" si="15"/>
        <v>0</v>
      </c>
      <c r="AC34" s="63">
        <f t="shared" si="16"/>
        <v>0</v>
      </c>
      <c r="AD34" s="101" t="str">
        <f t="shared" si="17"/>
        <v>Sin Dato</v>
      </c>
      <c r="AE34" s="95"/>
      <c r="AF34" s="49"/>
    </row>
    <row r="35" spans="2:32" s="41" customFormat="1" ht="207.75" hidden="1" customHeight="1" x14ac:dyDescent="0.25">
      <c r="B35" s="75">
        <v>28</v>
      </c>
      <c r="C35" s="54" t="s">
        <v>62</v>
      </c>
      <c r="D35" s="49" t="s">
        <v>112</v>
      </c>
      <c r="E35" s="73" t="s">
        <v>194</v>
      </c>
      <c r="F35" s="73" t="s">
        <v>482</v>
      </c>
      <c r="G35" s="94" t="s">
        <v>424</v>
      </c>
      <c r="H35" s="49" t="s">
        <v>18</v>
      </c>
      <c r="I35" s="49" t="s">
        <v>20</v>
      </c>
      <c r="J35" s="63">
        <f t="shared" si="18"/>
        <v>5</v>
      </c>
      <c r="K35" s="63">
        <f t="shared" si="19"/>
        <v>3</v>
      </c>
      <c r="L35" s="77">
        <f t="shared" si="12"/>
        <v>15</v>
      </c>
      <c r="M35" s="49" t="str">
        <f t="shared" si="13"/>
        <v>Extremo</v>
      </c>
      <c r="N35" s="93" t="s">
        <v>425</v>
      </c>
      <c r="O35" s="73" t="s">
        <v>124</v>
      </c>
      <c r="P35" s="73" t="s">
        <v>126</v>
      </c>
      <c r="Q35" s="73" t="s">
        <v>2</v>
      </c>
      <c r="R35" s="63">
        <f t="shared" si="20"/>
        <v>15</v>
      </c>
      <c r="S35" s="63">
        <f t="shared" si="21"/>
        <v>5</v>
      </c>
      <c r="T35" s="63">
        <f t="shared" si="22"/>
        <v>0</v>
      </c>
      <c r="U35" s="63">
        <f t="shared" si="23"/>
        <v>20</v>
      </c>
      <c r="V35" s="49" t="str">
        <f t="shared" si="6"/>
        <v>Control Adecuado</v>
      </c>
      <c r="W35" s="49" t="str">
        <f t="shared" si="7"/>
        <v>Cambie el valor de la probabilidad</v>
      </c>
      <c r="X35" s="50" t="s">
        <v>195</v>
      </c>
      <c r="Y35" s="49"/>
      <c r="Z35" s="49"/>
      <c r="AA35" s="63">
        <f t="shared" si="14"/>
        <v>0</v>
      </c>
      <c r="AB35" s="63">
        <f t="shared" si="15"/>
        <v>0</v>
      </c>
      <c r="AC35" s="63">
        <f t="shared" si="16"/>
        <v>0</v>
      </c>
      <c r="AD35" s="101" t="str">
        <f t="shared" si="17"/>
        <v>Sin Dato</v>
      </c>
      <c r="AE35" s="95"/>
      <c r="AF35" s="49"/>
    </row>
    <row r="36" spans="2:32" s="41" customFormat="1" ht="390.75" hidden="1" customHeight="1" x14ac:dyDescent="0.25">
      <c r="B36" s="75">
        <v>29</v>
      </c>
      <c r="C36" s="54" t="s">
        <v>62</v>
      </c>
      <c r="D36" s="49" t="s">
        <v>112</v>
      </c>
      <c r="E36" s="73" t="s">
        <v>426</v>
      </c>
      <c r="F36" s="73" t="s">
        <v>427</v>
      </c>
      <c r="G36" s="94" t="s">
        <v>428</v>
      </c>
      <c r="H36" s="49" t="s">
        <v>17</v>
      </c>
      <c r="I36" s="49" t="s">
        <v>20</v>
      </c>
      <c r="J36" s="63">
        <f t="shared" si="18"/>
        <v>4</v>
      </c>
      <c r="K36" s="63">
        <f t="shared" si="19"/>
        <v>3</v>
      </c>
      <c r="L36" s="77">
        <f t="shared" si="12"/>
        <v>12</v>
      </c>
      <c r="M36" s="49" t="str">
        <f t="shared" si="13"/>
        <v>Alto</v>
      </c>
      <c r="N36" s="93" t="s">
        <v>484</v>
      </c>
      <c r="O36" s="73" t="s">
        <v>124</v>
      </c>
      <c r="P36" s="73" t="s">
        <v>126</v>
      </c>
      <c r="Q36" s="73" t="s">
        <v>2</v>
      </c>
      <c r="R36" s="63">
        <f t="shared" si="20"/>
        <v>15</v>
      </c>
      <c r="S36" s="63">
        <f t="shared" si="21"/>
        <v>5</v>
      </c>
      <c r="T36" s="63">
        <f t="shared" si="22"/>
        <v>0</v>
      </c>
      <c r="U36" s="63">
        <f t="shared" si="23"/>
        <v>20</v>
      </c>
      <c r="V36" s="49" t="str">
        <f t="shared" si="6"/>
        <v>Control Adecuado</v>
      </c>
      <c r="W36" s="49" t="str">
        <f t="shared" si="7"/>
        <v>Cambie el valor de la probabilidad</v>
      </c>
      <c r="X36" s="50" t="s">
        <v>196</v>
      </c>
      <c r="Y36" s="49"/>
      <c r="Z36" s="49"/>
      <c r="AA36" s="63">
        <f t="shared" si="14"/>
        <v>0</v>
      </c>
      <c r="AB36" s="63">
        <f t="shared" si="15"/>
        <v>0</v>
      </c>
      <c r="AC36" s="63">
        <f t="shared" si="16"/>
        <v>0</v>
      </c>
      <c r="AD36" s="101" t="str">
        <f t="shared" si="17"/>
        <v>Sin Dato</v>
      </c>
      <c r="AE36" s="95"/>
      <c r="AF36" s="49"/>
    </row>
    <row r="37" spans="2:32" s="41" customFormat="1" ht="84" hidden="1" customHeight="1" x14ac:dyDescent="0.25">
      <c r="B37" s="75">
        <v>30</v>
      </c>
      <c r="C37" s="54" t="s">
        <v>62</v>
      </c>
      <c r="D37" s="49" t="s">
        <v>116</v>
      </c>
      <c r="E37" s="73" t="s">
        <v>197</v>
      </c>
      <c r="F37" s="73" t="s">
        <v>429</v>
      </c>
      <c r="G37" s="73" t="s">
        <v>198</v>
      </c>
      <c r="H37" s="49" t="s">
        <v>16</v>
      </c>
      <c r="I37" s="49" t="s">
        <v>14</v>
      </c>
      <c r="J37" s="63">
        <f t="shared" si="18"/>
        <v>3</v>
      </c>
      <c r="K37" s="63">
        <f t="shared" si="19"/>
        <v>5</v>
      </c>
      <c r="L37" s="77">
        <f t="shared" si="12"/>
        <v>15</v>
      </c>
      <c r="M37" s="49" t="str">
        <f t="shared" si="13"/>
        <v>Extremo</v>
      </c>
      <c r="N37" s="93" t="s">
        <v>430</v>
      </c>
      <c r="O37" s="73" t="s">
        <v>124</v>
      </c>
      <c r="P37" s="73" t="s">
        <v>126</v>
      </c>
      <c r="Q37" s="73" t="s">
        <v>2</v>
      </c>
      <c r="R37" s="63">
        <f t="shared" si="20"/>
        <v>15</v>
      </c>
      <c r="S37" s="63">
        <f t="shared" si="21"/>
        <v>5</v>
      </c>
      <c r="T37" s="63">
        <f t="shared" si="22"/>
        <v>0</v>
      </c>
      <c r="U37" s="63">
        <f t="shared" si="23"/>
        <v>20</v>
      </c>
      <c r="V37" s="49" t="str">
        <f t="shared" si="6"/>
        <v>Control Adecuado</v>
      </c>
      <c r="W37" s="49" t="str">
        <f t="shared" si="7"/>
        <v>Cambie el valor de la probabilidad</v>
      </c>
      <c r="X37" s="66" t="s">
        <v>431</v>
      </c>
      <c r="Y37" s="49"/>
      <c r="Z37" s="49"/>
      <c r="AA37" s="63">
        <f t="shared" si="14"/>
        <v>0</v>
      </c>
      <c r="AB37" s="63">
        <f t="shared" si="15"/>
        <v>0</v>
      </c>
      <c r="AC37" s="63">
        <f t="shared" si="16"/>
        <v>0</v>
      </c>
      <c r="AD37" s="101" t="str">
        <f t="shared" si="17"/>
        <v>Sin Dato</v>
      </c>
      <c r="AE37" s="95"/>
      <c r="AF37" s="49"/>
    </row>
    <row r="38" spans="2:32" s="41" customFormat="1" ht="114.75" hidden="1" customHeight="1" x14ac:dyDescent="0.25">
      <c r="B38" s="75">
        <v>31</v>
      </c>
      <c r="C38" s="54" t="s">
        <v>93</v>
      </c>
      <c r="D38" s="49" t="s">
        <v>116</v>
      </c>
      <c r="E38" s="73" t="s">
        <v>432</v>
      </c>
      <c r="F38" s="73" t="s">
        <v>433</v>
      </c>
      <c r="G38" s="73" t="s">
        <v>201</v>
      </c>
      <c r="H38" s="49" t="s">
        <v>17</v>
      </c>
      <c r="I38" s="49" t="s">
        <v>20</v>
      </c>
      <c r="J38" s="63">
        <f t="shared" si="18"/>
        <v>4</v>
      </c>
      <c r="K38" s="63">
        <f t="shared" si="19"/>
        <v>3</v>
      </c>
      <c r="L38" s="77">
        <f t="shared" si="12"/>
        <v>12</v>
      </c>
      <c r="M38" s="49" t="str">
        <f t="shared" si="13"/>
        <v>Alto</v>
      </c>
      <c r="N38" s="93" t="s">
        <v>434</v>
      </c>
      <c r="O38" s="73" t="s">
        <v>124</v>
      </c>
      <c r="P38" s="73" t="s">
        <v>126</v>
      </c>
      <c r="Q38" s="73" t="s">
        <v>2</v>
      </c>
      <c r="R38" s="63">
        <f t="shared" si="20"/>
        <v>15</v>
      </c>
      <c r="S38" s="63">
        <f t="shared" si="21"/>
        <v>5</v>
      </c>
      <c r="T38" s="63">
        <f t="shared" si="22"/>
        <v>0</v>
      </c>
      <c r="U38" s="63">
        <f t="shared" si="23"/>
        <v>20</v>
      </c>
      <c r="V38" s="49" t="str">
        <f t="shared" si="6"/>
        <v>Control Adecuado</v>
      </c>
      <c r="W38" s="49" t="str">
        <f t="shared" si="7"/>
        <v>Cambie el valor de la probabilidad</v>
      </c>
      <c r="X38" s="66" t="s">
        <v>435</v>
      </c>
      <c r="Y38" s="49"/>
      <c r="Z38" s="49"/>
      <c r="AA38" s="63">
        <f t="shared" si="14"/>
        <v>0</v>
      </c>
      <c r="AB38" s="63">
        <f t="shared" si="15"/>
        <v>0</v>
      </c>
      <c r="AC38" s="63">
        <f t="shared" si="16"/>
        <v>0</v>
      </c>
      <c r="AD38" s="101" t="str">
        <f t="shared" si="17"/>
        <v>Sin Dato</v>
      </c>
      <c r="AE38" s="95"/>
      <c r="AF38" s="49"/>
    </row>
    <row r="39" spans="2:32" ht="88.5" hidden="1" customHeight="1" x14ac:dyDescent="0.25">
      <c r="B39" s="75">
        <v>32</v>
      </c>
      <c r="C39" s="54" t="s">
        <v>94</v>
      </c>
      <c r="D39" s="49" t="s">
        <v>116</v>
      </c>
      <c r="E39" s="73" t="s">
        <v>436</v>
      </c>
      <c r="F39" s="73" t="s">
        <v>209</v>
      </c>
      <c r="G39" s="73" t="s">
        <v>437</v>
      </c>
      <c r="H39" s="49" t="s">
        <v>143</v>
      </c>
      <c r="I39" s="49" t="s">
        <v>13</v>
      </c>
      <c r="J39" s="63">
        <f t="shared" ref="J39:J51" si="24">IF(H39="Raro",1,(IF(H39="Poco Probable",2,(IF(H39="Posible",3,(IF(H39="Probable",4,(IF(H39="Casi Seguro",5,0)))))))))</f>
        <v>2</v>
      </c>
      <c r="K39" s="63">
        <f t="shared" ref="K39:K51" si="25">IF(I39="Insignificante",1,(IF(I39="Menor",2,(IF(I39="Moderado",3,(IF(I39="Mayor",4,(IF(I39="Catastrófico",5,0)))))))))</f>
        <v>4</v>
      </c>
      <c r="L39" s="77">
        <f t="shared" si="12"/>
        <v>8</v>
      </c>
      <c r="M39" s="49" t="str">
        <f t="shared" si="13"/>
        <v>Alto</v>
      </c>
      <c r="N39" s="93" t="s">
        <v>438</v>
      </c>
      <c r="O39" s="73" t="s">
        <v>125</v>
      </c>
      <c r="P39" s="73" t="s">
        <v>126</v>
      </c>
      <c r="Q39" s="73" t="s">
        <v>3</v>
      </c>
      <c r="R39" s="63">
        <f t="shared" ref="R39:R51" si="26">IF(O39="Correctivo",5,(IF(O39="Preventivo",15,(IF(O39="Detectivo",20,0)))))</f>
        <v>20</v>
      </c>
      <c r="S39" s="63">
        <f t="shared" ref="S39:S51" si="27">IF(P39="Manual",5,(IF(P39="Automático",10,0)))</f>
        <v>5</v>
      </c>
      <c r="T39" s="63">
        <f t="shared" ref="T39:T51" si="28">IF(Q39="Probabilidad",0,(IF(Q39="Impacto",0,(IF(Q39="Ambos",10,0)))))</f>
        <v>0</v>
      </c>
      <c r="U39" s="63">
        <f t="shared" ref="U39:U51" si="29">SUM(R39+S39+T39)</f>
        <v>25</v>
      </c>
      <c r="V39" s="49" t="str">
        <f t="shared" si="6"/>
        <v>Control Adecuado</v>
      </c>
      <c r="W39" s="49" t="str">
        <f t="shared" si="7"/>
        <v>Cambie el valor del impacto</v>
      </c>
      <c r="X39" s="86" t="s">
        <v>203</v>
      </c>
      <c r="Y39" s="49"/>
      <c r="Z39" s="49"/>
      <c r="AA39" s="63">
        <f t="shared" si="14"/>
        <v>0</v>
      </c>
      <c r="AB39" s="63">
        <f t="shared" si="15"/>
        <v>0</v>
      </c>
      <c r="AC39" s="63">
        <f t="shared" si="16"/>
        <v>0</v>
      </c>
      <c r="AD39" s="101" t="str">
        <f t="shared" si="17"/>
        <v>Sin Dato</v>
      </c>
      <c r="AE39" s="95"/>
      <c r="AF39" s="49"/>
    </row>
    <row r="40" spans="2:32" s="38" customFormat="1" ht="57" hidden="1" customHeight="1" x14ac:dyDescent="0.25">
      <c r="B40" s="75">
        <v>33</v>
      </c>
      <c r="C40" s="54" t="s">
        <v>63</v>
      </c>
      <c r="D40" s="49" t="s">
        <v>116</v>
      </c>
      <c r="E40" s="73" t="s">
        <v>199</v>
      </c>
      <c r="F40" s="73" t="s">
        <v>439</v>
      </c>
      <c r="G40" s="87" t="s">
        <v>200</v>
      </c>
      <c r="H40" s="49" t="s">
        <v>16</v>
      </c>
      <c r="I40" s="49" t="s">
        <v>12</v>
      </c>
      <c r="J40" s="63">
        <f t="shared" si="24"/>
        <v>3</v>
      </c>
      <c r="K40" s="63">
        <f t="shared" si="25"/>
        <v>2</v>
      </c>
      <c r="L40" s="77">
        <f t="shared" si="12"/>
        <v>6</v>
      </c>
      <c r="M40" s="49" t="str">
        <f t="shared" si="13"/>
        <v>Medio</v>
      </c>
      <c r="N40" s="93" t="s">
        <v>202</v>
      </c>
      <c r="O40" s="73" t="s">
        <v>125</v>
      </c>
      <c r="P40" s="73" t="s">
        <v>126</v>
      </c>
      <c r="Q40" s="73" t="s">
        <v>3</v>
      </c>
      <c r="R40" s="63">
        <f t="shared" si="26"/>
        <v>20</v>
      </c>
      <c r="S40" s="63">
        <f t="shared" si="27"/>
        <v>5</v>
      </c>
      <c r="T40" s="63">
        <f t="shared" si="28"/>
        <v>0</v>
      </c>
      <c r="U40" s="63">
        <f t="shared" si="29"/>
        <v>25</v>
      </c>
      <c r="V40" s="49" t="str">
        <f t="shared" si="6"/>
        <v>Control Adecuado</v>
      </c>
      <c r="W40" s="49" t="str">
        <f t="shared" si="7"/>
        <v>Cambie el valor del impacto</v>
      </c>
      <c r="X40" s="86" t="s">
        <v>204</v>
      </c>
      <c r="Y40" s="49"/>
      <c r="Z40" s="49"/>
      <c r="AA40" s="63">
        <f t="shared" si="14"/>
        <v>0</v>
      </c>
      <c r="AB40" s="63">
        <f t="shared" si="15"/>
        <v>0</v>
      </c>
      <c r="AC40" s="63">
        <f t="shared" si="16"/>
        <v>0</v>
      </c>
      <c r="AD40" s="101" t="str">
        <f t="shared" si="17"/>
        <v>Sin Dato</v>
      </c>
      <c r="AE40" s="95"/>
      <c r="AF40" s="49"/>
    </row>
    <row r="41" spans="2:32" s="38" customFormat="1" ht="409.6" hidden="1" customHeight="1" x14ac:dyDescent="0.25">
      <c r="B41" s="75">
        <v>34</v>
      </c>
      <c r="C41" s="54" t="s">
        <v>64</v>
      </c>
      <c r="D41" s="49" t="s">
        <v>115</v>
      </c>
      <c r="E41" s="84" t="s">
        <v>205</v>
      </c>
      <c r="F41" s="84" t="s">
        <v>210</v>
      </c>
      <c r="G41" s="84" t="s">
        <v>212</v>
      </c>
      <c r="H41" s="49" t="s">
        <v>18</v>
      </c>
      <c r="I41" s="49" t="s">
        <v>20</v>
      </c>
      <c r="J41" s="63">
        <f t="shared" si="24"/>
        <v>5</v>
      </c>
      <c r="K41" s="63">
        <f t="shared" si="25"/>
        <v>3</v>
      </c>
      <c r="L41" s="77">
        <f t="shared" si="12"/>
        <v>15</v>
      </c>
      <c r="M41" s="49" t="str">
        <f t="shared" si="13"/>
        <v>Extremo</v>
      </c>
      <c r="N41" s="93" t="s">
        <v>440</v>
      </c>
      <c r="O41" s="73" t="s">
        <v>124</v>
      </c>
      <c r="P41" s="73" t="s">
        <v>126</v>
      </c>
      <c r="Q41" s="73" t="s">
        <v>2</v>
      </c>
      <c r="R41" s="63">
        <f t="shared" si="26"/>
        <v>15</v>
      </c>
      <c r="S41" s="63">
        <f t="shared" si="27"/>
        <v>5</v>
      </c>
      <c r="T41" s="63">
        <f t="shared" si="28"/>
        <v>0</v>
      </c>
      <c r="U41" s="63">
        <f t="shared" si="29"/>
        <v>20</v>
      </c>
      <c r="V41" s="49" t="str">
        <f t="shared" si="6"/>
        <v>Control Adecuado</v>
      </c>
      <c r="W41" s="49" t="str">
        <f t="shared" si="7"/>
        <v>Cambie el valor de la probabilidad</v>
      </c>
      <c r="X41" s="88" t="s">
        <v>215</v>
      </c>
      <c r="Y41" s="49"/>
      <c r="Z41" s="49"/>
      <c r="AA41" s="63">
        <f t="shared" si="14"/>
        <v>0</v>
      </c>
      <c r="AB41" s="63">
        <f t="shared" si="15"/>
        <v>0</v>
      </c>
      <c r="AC41" s="63">
        <f t="shared" si="16"/>
        <v>0</v>
      </c>
      <c r="AD41" s="101" t="str">
        <f t="shared" si="17"/>
        <v>Sin Dato</v>
      </c>
      <c r="AE41" s="95"/>
      <c r="AF41" s="49"/>
    </row>
    <row r="42" spans="2:32" s="38" customFormat="1" ht="303" hidden="1" customHeight="1" x14ac:dyDescent="0.25">
      <c r="B42" s="75">
        <v>35</v>
      </c>
      <c r="C42" s="54" t="s">
        <v>93</v>
      </c>
      <c r="D42" s="49" t="s">
        <v>115</v>
      </c>
      <c r="E42" s="84" t="s">
        <v>206</v>
      </c>
      <c r="F42" s="84" t="s">
        <v>207</v>
      </c>
      <c r="G42" s="84" t="s">
        <v>213</v>
      </c>
      <c r="H42" s="49" t="s">
        <v>143</v>
      </c>
      <c r="I42" s="49" t="s">
        <v>12</v>
      </c>
      <c r="J42" s="63">
        <f t="shared" si="24"/>
        <v>2</v>
      </c>
      <c r="K42" s="63">
        <f t="shared" si="25"/>
        <v>2</v>
      </c>
      <c r="L42" s="77">
        <f t="shared" si="12"/>
        <v>4</v>
      </c>
      <c r="M42" s="49" t="str">
        <f t="shared" si="13"/>
        <v>Medio</v>
      </c>
      <c r="N42" s="93" t="s">
        <v>214</v>
      </c>
      <c r="O42" s="73" t="s">
        <v>124</v>
      </c>
      <c r="P42" s="73" t="s">
        <v>126</v>
      </c>
      <c r="Q42" s="73" t="s">
        <v>2</v>
      </c>
      <c r="R42" s="63">
        <f t="shared" si="26"/>
        <v>15</v>
      </c>
      <c r="S42" s="63">
        <f t="shared" si="27"/>
        <v>5</v>
      </c>
      <c r="T42" s="63">
        <f t="shared" si="28"/>
        <v>0</v>
      </c>
      <c r="U42" s="63">
        <f t="shared" si="29"/>
        <v>20</v>
      </c>
      <c r="V42" s="49" t="str">
        <f t="shared" si="6"/>
        <v>Control Adecuado</v>
      </c>
      <c r="W42" s="49" t="str">
        <f t="shared" si="7"/>
        <v>Cambie el valor de la probabilidad</v>
      </c>
      <c r="X42" s="88" t="s">
        <v>216</v>
      </c>
      <c r="Y42" s="49"/>
      <c r="Z42" s="49"/>
      <c r="AA42" s="63">
        <f t="shared" si="14"/>
        <v>0</v>
      </c>
      <c r="AB42" s="63">
        <f t="shared" si="15"/>
        <v>0</v>
      </c>
      <c r="AC42" s="63">
        <f t="shared" si="16"/>
        <v>0</v>
      </c>
      <c r="AD42" s="101" t="str">
        <f t="shared" si="17"/>
        <v>Sin Dato</v>
      </c>
      <c r="AE42" s="95"/>
      <c r="AF42" s="49"/>
    </row>
    <row r="43" spans="2:32" s="38" customFormat="1" ht="102" hidden="1" x14ac:dyDescent="0.25">
      <c r="B43" s="75">
        <v>36</v>
      </c>
      <c r="C43" s="54" t="s">
        <v>94</v>
      </c>
      <c r="D43" s="49" t="s">
        <v>115</v>
      </c>
      <c r="E43" s="84" t="s">
        <v>208</v>
      </c>
      <c r="F43" s="84" t="s">
        <v>211</v>
      </c>
      <c r="G43" s="84" t="s">
        <v>212</v>
      </c>
      <c r="H43" s="49" t="s">
        <v>15</v>
      </c>
      <c r="I43" s="49" t="s">
        <v>13</v>
      </c>
      <c r="J43" s="63">
        <f t="shared" si="24"/>
        <v>1</v>
      </c>
      <c r="K43" s="63">
        <f t="shared" si="25"/>
        <v>4</v>
      </c>
      <c r="L43" s="77">
        <f t="shared" si="12"/>
        <v>4</v>
      </c>
      <c r="M43" s="49" t="str">
        <f t="shared" si="13"/>
        <v>Medio</v>
      </c>
      <c r="N43" s="93" t="s">
        <v>225</v>
      </c>
      <c r="O43" s="73" t="s">
        <v>123</v>
      </c>
      <c r="P43" s="73" t="s">
        <v>126</v>
      </c>
      <c r="Q43" s="73" t="s">
        <v>3</v>
      </c>
      <c r="R43" s="63">
        <f t="shared" si="26"/>
        <v>5</v>
      </c>
      <c r="S43" s="63">
        <f t="shared" si="27"/>
        <v>5</v>
      </c>
      <c r="T43" s="63">
        <f t="shared" si="28"/>
        <v>0</v>
      </c>
      <c r="U43" s="63">
        <f t="shared" si="29"/>
        <v>10</v>
      </c>
      <c r="V43" s="49" t="str">
        <f t="shared" si="6"/>
        <v>Control Débil</v>
      </c>
      <c r="W43" s="49" t="str">
        <f t="shared" si="7"/>
        <v>Cambie el valor del impacto</v>
      </c>
      <c r="X43" s="88" t="s">
        <v>441</v>
      </c>
      <c r="Y43" s="49"/>
      <c r="Z43" s="49"/>
      <c r="AA43" s="63">
        <f t="shared" si="14"/>
        <v>0</v>
      </c>
      <c r="AB43" s="63">
        <f t="shared" si="15"/>
        <v>0</v>
      </c>
      <c r="AC43" s="63">
        <f t="shared" si="16"/>
        <v>0</v>
      </c>
      <c r="AD43" s="101" t="str">
        <f t="shared" si="17"/>
        <v>Sin Dato</v>
      </c>
      <c r="AE43" s="107"/>
      <c r="AF43" s="49"/>
    </row>
    <row r="44" spans="2:32" s="38" customFormat="1" ht="331.5" hidden="1" x14ac:dyDescent="0.25">
      <c r="B44" s="75">
        <v>37</v>
      </c>
      <c r="C44" s="54" t="s">
        <v>94</v>
      </c>
      <c r="D44" s="49" t="s">
        <v>121</v>
      </c>
      <c r="E44" s="51" t="s">
        <v>217</v>
      </c>
      <c r="F44" s="73" t="s">
        <v>220</v>
      </c>
      <c r="G44" s="73" t="s">
        <v>223</v>
      </c>
      <c r="H44" s="49" t="s">
        <v>15</v>
      </c>
      <c r="I44" s="49" t="s">
        <v>13</v>
      </c>
      <c r="J44" s="63">
        <f t="shared" si="24"/>
        <v>1</v>
      </c>
      <c r="K44" s="63">
        <f t="shared" si="25"/>
        <v>4</v>
      </c>
      <c r="L44" s="77">
        <f t="shared" si="12"/>
        <v>4</v>
      </c>
      <c r="M44" s="49" t="str">
        <f t="shared" si="13"/>
        <v>Medio</v>
      </c>
      <c r="N44" s="93" t="s">
        <v>226</v>
      </c>
      <c r="O44" s="73" t="s">
        <v>124</v>
      </c>
      <c r="P44" s="73" t="s">
        <v>126</v>
      </c>
      <c r="Q44" s="73" t="s">
        <v>2</v>
      </c>
      <c r="R44" s="63">
        <f t="shared" si="26"/>
        <v>15</v>
      </c>
      <c r="S44" s="63">
        <f t="shared" si="27"/>
        <v>5</v>
      </c>
      <c r="T44" s="63">
        <f t="shared" si="28"/>
        <v>0</v>
      </c>
      <c r="U44" s="63">
        <f t="shared" si="29"/>
        <v>20</v>
      </c>
      <c r="V44" s="49" t="str">
        <f t="shared" si="6"/>
        <v>Control Adecuado</v>
      </c>
      <c r="W44" s="49" t="str">
        <f t="shared" si="7"/>
        <v>Cambie el valor de la probabilidad</v>
      </c>
      <c r="X44" s="89" t="s">
        <v>442</v>
      </c>
      <c r="Y44" s="49"/>
      <c r="Z44" s="49"/>
      <c r="AA44" s="63">
        <f t="shared" si="14"/>
        <v>0</v>
      </c>
      <c r="AB44" s="63">
        <f t="shared" si="15"/>
        <v>0</v>
      </c>
      <c r="AC44" s="63">
        <f t="shared" si="16"/>
        <v>0</v>
      </c>
      <c r="AD44" s="101" t="str">
        <f t="shared" si="17"/>
        <v>Sin Dato</v>
      </c>
      <c r="AE44" s="95"/>
      <c r="AF44" s="49"/>
    </row>
    <row r="45" spans="2:32" s="41" customFormat="1" ht="306" hidden="1" x14ac:dyDescent="0.25">
      <c r="B45" s="75">
        <v>38</v>
      </c>
      <c r="C45" s="54" t="s">
        <v>94</v>
      </c>
      <c r="D45" s="49" t="s">
        <v>121</v>
      </c>
      <c r="E45" s="51" t="s">
        <v>218</v>
      </c>
      <c r="F45" s="73" t="s">
        <v>443</v>
      </c>
      <c r="G45" s="73" t="s">
        <v>221</v>
      </c>
      <c r="H45" s="49" t="s">
        <v>15</v>
      </c>
      <c r="I45" s="49" t="s">
        <v>13</v>
      </c>
      <c r="J45" s="63">
        <f t="shared" si="24"/>
        <v>1</v>
      </c>
      <c r="K45" s="63">
        <f t="shared" si="25"/>
        <v>4</v>
      </c>
      <c r="L45" s="77">
        <f t="shared" si="12"/>
        <v>4</v>
      </c>
      <c r="M45" s="49" t="str">
        <f t="shared" si="13"/>
        <v>Medio</v>
      </c>
      <c r="N45" s="93" t="s">
        <v>444</v>
      </c>
      <c r="O45" s="73" t="s">
        <v>124</v>
      </c>
      <c r="P45" s="73" t="s">
        <v>126</v>
      </c>
      <c r="Q45" s="73" t="s">
        <v>2</v>
      </c>
      <c r="R45" s="63">
        <f t="shared" si="26"/>
        <v>15</v>
      </c>
      <c r="S45" s="63">
        <f t="shared" si="27"/>
        <v>5</v>
      </c>
      <c r="T45" s="63">
        <f t="shared" si="28"/>
        <v>0</v>
      </c>
      <c r="U45" s="63">
        <f t="shared" si="29"/>
        <v>20</v>
      </c>
      <c r="V45" s="49" t="str">
        <f t="shared" si="6"/>
        <v>Control Adecuado</v>
      </c>
      <c r="W45" s="49" t="str">
        <f t="shared" si="7"/>
        <v>Cambie el valor de la probabilidad</v>
      </c>
      <c r="X45" s="89" t="s">
        <v>445</v>
      </c>
      <c r="Y45" s="49"/>
      <c r="Z45" s="49"/>
      <c r="AA45" s="63">
        <f t="shared" si="14"/>
        <v>0</v>
      </c>
      <c r="AB45" s="63">
        <f t="shared" si="15"/>
        <v>0</v>
      </c>
      <c r="AC45" s="63">
        <f t="shared" si="16"/>
        <v>0</v>
      </c>
      <c r="AD45" s="101" t="str">
        <f t="shared" si="17"/>
        <v>Sin Dato</v>
      </c>
      <c r="AE45" s="95"/>
      <c r="AF45" s="49"/>
    </row>
    <row r="46" spans="2:32" s="41" customFormat="1" ht="160.5" hidden="1" customHeight="1" x14ac:dyDescent="0.25">
      <c r="B46" s="75">
        <v>39</v>
      </c>
      <c r="C46" s="54" t="s">
        <v>62</v>
      </c>
      <c r="D46" s="49" t="s">
        <v>121</v>
      </c>
      <c r="E46" s="51" t="s">
        <v>219</v>
      </c>
      <c r="F46" s="73" t="s">
        <v>222</v>
      </c>
      <c r="G46" s="73" t="s">
        <v>224</v>
      </c>
      <c r="H46" s="49" t="s">
        <v>143</v>
      </c>
      <c r="I46" s="49" t="s">
        <v>11</v>
      </c>
      <c r="J46" s="63">
        <f t="shared" si="24"/>
        <v>2</v>
      </c>
      <c r="K46" s="63">
        <f t="shared" si="25"/>
        <v>1</v>
      </c>
      <c r="L46" s="77">
        <f t="shared" si="12"/>
        <v>2</v>
      </c>
      <c r="M46" s="49" t="str">
        <f t="shared" si="13"/>
        <v>Bajo</v>
      </c>
      <c r="N46" s="93" t="s">
        <v>227</v>
      </c>
      <c r="O46" s="73" t="s">
        <v>124</v>
      </c>
      <c r="P46" s="73" t="s">
        <v>126</v>
      </c>
      <c r="Q46" s="73" t="s">
        <v>2</v>
      </c>
      <c r="R46" s="63">
        <f t="shared" si="26"/>
        <v>15</v>
      </c>
      <c r="S46" s="63">
        <f t="shared" si="27"/>
        <v>5</v>
      </c>
      <c r="T46" s="63">
        <f t="shared" si="28"/>
        <v>0</v>
      </c>
      <c r="U46" s="63">
        <f t="shared" si="29"/>
        <v>20</v>
      </c>
      <c r="V46" s="49" t="str">
        <f t="shared" si="6"/>
        <v>Control Adecuado</v>
      </c>
      <c r="W46" s="49" t="str">
        <f t="shared" si="7"/>
        <v>Cambie el valor de la probabilidad</v>
      </c>
      <c r="X46" s="89" t="s">
        <v>356</v>
      </c>
      <c r="Y46" s="49"/>
      <c r="Z46" s="49"/>
      <c r="AA46" s="63">
        <f t="shared" si="14"/>
        <v>0</v>
      </c>
      <c r="AB46" s="63">
        <f t="shared" si="15"/>
        <v>0</v>
      </c>
      <c r="AC46" s="63">
        <f t="shared" si="16"/>
        <v>0</v>
      </c>
      <c r="AD46" s="101" t="str">
        <f t="shared" si="17"/>
        <v>Sin Dato</v>
      </c>
      <c r="AE46" s="95"/>
      <c r="AF46" s="49"/>
    </row>
    <row r="47" spans="2:32" s="41" customFormat="1" ht="336" hidden="1" customHeight="1" x14ac:dyDescent="0.25">
      <c r="B47" s="75">
        <v>40</v>
      </c>
      <c r="C47" s="54" t="s">
        <v>63</v>
      </c>
      <c r="D47" s="49" t="s">
        <v>120</v>
      </c>
      <c r="E47" s="66" t="s">
        <v>446</v>
      </c>
      <c r="F47" s="90" t="s">
        <v>447</v>
      </c>
      <c r="G47" s="49" t="s">
        <v>228</v>
      </c>
      <c r="H47" s="49" t="s">
        <v>17</v>
      </c>
      <c r="I47" s="49" t="s">
        <v>12</v>
      </c>
      <c r="J47" s="63">
        <f t="shared" si="24"/>
        <v>4</v>
      </c>
      <c r="K47" s="63">
        <f t="shared" si="25"/>
        <v>2</v>
      </c>
      <c r="L47" s="77">
        <f t="shared" si="12"/>
        <v>8</v>
      </c>
      <c r="M47" s="49" t="str">
        <f t="shared" si="13"/>
        <v>Alto</v>
      </c>
      <c r="N47" s="95" t="s">
        <v>230</v>
      </c>
      <c r="O47" s="73" t="s">
        <v>124</v>
      </c>
      <c r="P47" s="73" t="s">
        <v>126</v>
      </c>
      <c r="Q47" s="73" t="s">
        <v>2</v>
      </c>
      <c r="R47" s="63">
        <f t="shared" si="26"/>
        <v>15</v>
      </c>
      <c r="S47" s="63">
        <f t="shared" si="27"/>
        <v>5</v>
      </c>
      <c r="T47" s="63">
        <f t="shared" si="28"/>
        <v>0</v>
      </c>
      <c r="U47" s="63">
        <f t="shared" si="29"/>
        <v>20</v>
      </c>
      <c r="V47" s="49" t="str">
        <f t="shared" si="6"/>
        <v>Control Adecuado</v>
      </c>
      <c r="W47" s="49" t="str">
        <f t="shared" si="7"/>
        <v>Cambie el valor de la probabilidad</v>
      </c>
      <c r="X47" s="90" t="s">
        <v>448</v>
      </c>
      <c r="Y47" s="49"/>
      <c r="Z47" s="49"/>
      <c r="AA47" s="63">
        <f t="shared" si="14"/>
        <v>0</v>
      </c>
      <c r="AB47" s="63">
        <f t="shared" si="15"/>
        <v>0</v>
      </c>
      <c r="AC47" s="63">
        <f t="shared" si="16"/>
        <v>0</v>
      </c>
      <c r="AD47" s="101" t="str">
        <f t="shared" si="17"/>
        <v>Sin Dato</v>
      </c>
      <c r="AE47" s="108"/>
      <c r="AF47" s="49"/>
    </row>
    <row r="48" spans="2:32" s="41" customFormat="1" ht="234.75" hidden="1" customHeight="1" x14ac:dyDescent="0.25">
      <c r="B48" s="75">
        <v>41</v>
      </c>
      <c r="C48" s="54" t="s">
        <v>63</v>
      </c>
      <c r="D48" s="49" t="s">
        <v>120</v>
      </c>
      <c r="E48" s="90" t="s">
        <v>229</v>
      </c>
      <c r="F48" s="90" t="s">
        <v>235</v>
      </c>
      <c r="G48" s="49" t="s">
        <v>228</v>
      </c>
      <c r="H48" s="49" t="s">
        <v>18</v>
      </c>
      <c r="I48" s="49" t="s">
        <v>12</v>
      </c>
      <c r="J48" s="63">
        <f t="shared" si="24"/>
        <v>5</v>
      </c>
      <c r="K48" s="63">
        <f t="shared" si="25"/>
        <v>2</v>
      </c>
      <c r="L48" s="77">
        <f t="shared" si="12"/>
        <v>10</v>
      </c>
      <c r="M48" s="49" t="str">
        <f t="shared" si="13"/>
        <v>Alto</v>
      </c>
      <c r="N48" s="95" t="s">
        <v>231</v>
      </c>
      <c r="O48" s="73" t="s">
        <v>124</v>
      </c>
      <c r="P48" s="73" t="s">
        <v>126</v>
      </c>
      <c r="Q48" s="73" t="s">
        <v>2</v>
      </c>
      <c r="R48" s="63">
        <f t="shared" si="26"/>
        <v>15</v>
      </c>
      <c r="S48" s="63">
        <f t="shared" si="27"/>
        <v>5</v>
      </c>
      <c r="T48" s="63">
        <f t="shared" si="28"/>
        <v>0</v>
      </c>
      <c r="U48" s="63">
        <f t="shared" si="29"/>
        <v>20</v>
      </c>
      <c r="V48" s="49" t="str">
        <f t="shared" si="6"/>
        <v>Control Adecuado</v>
      </c>
      <c r="W48" s="49" t="str">
        <f t="shared" si="7"/>
        <v>Cambie el valor de la probabilidad</v>
      </c>
      <c r="X48" s="90" t="s">
        <v>232</v>
      </c>
      <c r="Y48" s="49"/>
      <c r="Z48" s="49"/>
      <c r="AA48" s="63">
        <f t="shared" si="14"/>
        <v>0</v>
      </c>
      <c r="AB48" s="63">
        <f t="shared" si="15"/>
        <v>0</v>
      </c>
      <c r="AC48" s="63">
        <f t="shared" si="16"/>
        <v>0</v>
      </c>
      <c r="AD48" s="101" t="str">
        <f t="shared" si="17"/>
        <v>Sin Dato</v>
      </c>
      <c r="AE48" s="108"/>
      <c r="AF48" s="49"/>
    </row>
    <row r="49" spans="2:35" s="41" customFormat="1" ht="409.5" hidden="1" customHeight="1" x14ac:dyDescent="0.25">
      <c r="B49" s="75">
        <v>42</v>
      </c>
      <c r="C49" s="54" t="s">
        <v>94</v>
      </c>
      <c r="D49" s="49" t="s">
        <v>120</v>
      </c>
      <c r="E49" s="90" t="s">
        <v>233</v>
      </c>
      <c r="F49" s="73" t="s">
        <v>234</v>
      </c>
      <c r="G49" s="49" t="s">
        <v>228</v>
      </c>
      <c r="H49" s="49" t="s">
        <v>15</v>
      </c>
      <c r="I49" s="49" t="s">
        <v>13</v>
      </c>
      <c r="J49" s="63">
        <f t="shared" si="24"/>
        <v>1</v>
      </c>
      <c r="K49" s="63">
        <f t="shared" si="25"/>
        <v>4</v>
      </c>
      <c r="L49" s="77">
        <f t="shared" si="12"/>
        <v>4</v>
      </c>
      <c r="M49" s="49" t="str">
        <f t="shared" si="13"/>
        <v>Medio</v>
      </c>
      <c r="N49" s="93" t="s">
        <v>236</v>
      </c>
      <c r="O49" s="73" t="s">
        <v>124</v>
      </c>
      <c r="P49" s="73" t="s">
        <v>126</v>
      </c>
      <c r="Q49" s="73" t="s">
        <v>2</v>
      </c>
      <c r="R49" s="63">
        <f t="shared" si="26"/>
        <v>15</v>
      </c>
      <c r="S49" s="63">
        <f t="shared" si="27"/>
        <v>5</v>
      </c>
      <c r="T49" s="63">
        <f t="shared" si="28"/>
        <v>0</v>
      </c>
      <c r="U49" s="63">
        <f t="shared" si="29"/>
        <v>20</v>
      </c>
      <c r="V49" s="49" t="str">
        <f t="shared" si="6"/>
        <v>Control Adecuado</v>
      </c>
      <c r="W49" s="49" t="str">
        <f t="shared" si="7"/>
        <v>Cambie el valor de la probabilidad</v>
      </c>
      <c r="X49" s="90" t="s">
        <v>449</v>
      </c>
      <c r="Y49" s="49"/>
      <c r="Z49" s="49"/>
      <c r="AA49" s="63">
        <f t="shared" si="14"/>
        <v>0</v>
      </c>
      <c r="AB49" s="63">
        <f t="shared" si="15"/>
        <v>0</v>
      </c>
      <c r="AC49" s="63">
        <f t="shared" si="16"/>
        <v>0</v>
      </c>
      <c r="AD49" s="101" t="str">
        <f t="shared" si="17"/>
        <v>Sin Dato</v>
      </c>
      <c r="AE49" s="108"/>
      <c r="AF49" s="49"/>
    </row>
    <row r="50" spans="2:35" s="41" customFormat="1" ht="195" hidden="1" customHeight="1" x14ac:dyDescent="0.25">
      <c r="B50" s="75">
        <v>43</v>
      </c>
      <c r="C50" s="54" t="s">
        <v>93</v>
      </c>
      <c r="D50" s="49" t="s">
        <v>109</v>
      </c>
      <c r="E50" s="90" t="s">
        <v>237</v>
      </c>
      <c r="F50" s="90" t="s">
        <v>240</v>
      </c>
      <c r="G50" s="90" t="s">
        <v>243</v>
      </c>
      <c r="H50" s="49" t="s">
        <v>16</v>
      </c>
      <c r="I50" s="49" t="s">
        <v>13</v>
      </c>
      <c r="J50" s="63">
        <f t="shared" si="24"/>
        <v>3</v>
      </c>
      <c r="K50" s="63">
        <f t="shared" si="25"/>
        <v>4</v>
      </c>
      <c r="L50" s="77">
        <f t="shared" si="12"/>
        <v>12</v>
      </c>
      <c r="M50" s="49" t="str">
        <f t="shared" si="13"/>
        <v>Alto</v>
      </c>
      <c r="N50" s="95" t="s">
        <v>450</v>
      </c>
      <c r="O50" s="73" t="s">
        <v>124</v>
      </c>
      <c r="P50" s="73" t="s">
        <v>126</v>
      </c>
      <c r="Q50" s="73" t="s">
        <v>2</v>
      </c>
      <c r="R50" s="63">
        <f t="shared" si="26"/>
        <v>15</v>
      </c>
      <c r="S50" s="63">
        <f t="shared" si="27"/>
        <v>5</v>
      </c>
      <c r="T50" s="63">
        <f t="shared" si="28"/>
        <v>0</v>
      </c>
      <c r="U50" s="63">
        <f t="shared" si="29"/>
        <v>20</v>
      </c>
      <c r="V50" s="49" t="str">
        <f t="shared" si="6"/>
        <v>Control Adecuado</v>
      </c>
      <c r="W50" s="49" t="str">
        <f t="shared" si="7"/>
        <v>Cambie el valor de la probabilidad</v>
      </c>
      <c r="X50" s="50"/>
      <c r="Y50" s="49"/>
      <c r="Z50" s="49"/>
      <c r="AA50" s="63">
        <f t="shared" si="14"/>
        <v>0</v>
      </c>
      <c r="AB50" s="63">
        <f t="shared" si="15"/>
        <v>0</v>
      </c>
      <c r="AC50" s="63">
        <f t="shared" si="16"/>
        <v>0</v>
      </c>
      <c r="AD50" s="101" t="str">
        <f t="shared" si="17"/>
        <v>Sin Dato</v>
      </c>
      <c r="AE50" s="95"/>
      <c r="AF50" s="49"/>
    </row>
    <row r="51" spans="2:35" s="39" customFormat="1" ht="125.25" hidden="1" customHeight="1" x14ac:dyDescent="0.25">
      <c r="B51" s="75">
        <v>44</v>
      </c>
      <c r="C51" s="54" t="s">
        <v>94</v>
      </c>
      <c r="D51" s="49" t="s">
        <v>109</v>
      </c>
      <c r="E51" s="90" t="s">
        <v>238</v>
      </c>
      <c r="F51" s="90" t="s">
        <v>241</v>
      </c>
      <c r="G51" s="90" t="s">
        <v>243</v>
      </c>
      <c r="H51" s="49" t="s">
        <v>16</v>
      </c>
      <c r="I51" s="49" t="s">
        <v>13</v>
      </c>
      <c r="J51" s="63">
        <f t="shared" si="24"/>
        <v>3</v>
      </c>
      <c r="K51" s="63">
        <f t="shared" si="25"/>
        <v>4</v>
      </c>
      <c r="L51" s="77">
        <f t="shared" si="12"/>
        <v>12</v>
      </c>
      <c r="M51" s="49" t="str">
        <f t="shared" si="13"/>
        <v>Alto</v>
      </c>
      <c r="N51" s="95" t="s">
        <v>450</v>
      </c>
      <c r="O51" s="73" t="s">
        <v>124</v>
      </c>
      <c r="P51" s="73" t="s">
        <v>126</v>
      </c>
      <c r="Q51" s="73" t="s">
        <v>2</v>
      </c>
      <c r="R51" s="63">
        <f t="shared" si="26"/>
        <v>15</v>
      </c>
      <c r="S51" s="63">
        <f t="shared" si="27"/>
        <v>5</v>
      </c>
      <c r="T51" s="63">
        <f t="shared" si="28"/>
        <v>0</v>
      </c>
      <c r="U51" s="63">
        <f t="shared" si="29"/>
        <v>20</v>
      </c>
      <c r="V51" s="49" t="str">
        <f t="shared" si="6"/>
        <v>Control Adecuado</v>
      </c>
      <c r="W51" s="49" t="str">
        <f t="shared" si="7"/>
        <v>Cambie el valor de la probabilidad</v>
      </c>
      <c r="X51" s="50"/>
      <c r="Y51" s="49"/>
      <c r="Z51" s="49"/>
      <c r="AA51" s="63">
        <f t="shared" si="14"/>
        <v>0</v>
      </c>
      <c r="AB51" s="63">
        <f t="shared" si="15"/>
        <v>0</v>
      </c>
      <c r="AC51" s="63">
        <f t="shared" si="16"/>
        <v>0</v>
      </c>
      <c r="AD51" s="101" t="str">
        <f t="shared" si="17"/>
        <v>Sin Dato</v>
      </c>
      <c r="AE51" s="95"/>
      <c r="AF51" s="49"/>
    </row>
    <row r="52" spans="2:35" ht="100.5" hidden="1" customHeight="1" x14ac:dyDescent="0.25">
      <c r="B52" s="75">
        <v>45</v>
      </c>
      <c r="C52" s="54" t="s">
        <v>93</v>
      </c>
      <c r="D52" s="49" t="s">
        <v>109</v>
      </c>
      <c r="E52" s="90" t="s">
        <v>487</v>
      </c>
      <c r="F52" s="90" t="s">
        <v>242</v>
      </c>
      <c r="G52" s="90" t="s">
        <v>239</v>
      </c>
      <c r="H52" s="49" t="s">
        <v>17</v>
      </c>
      <c r="I52" s="49" t="s">
        <v>20</v>
      </c>
      <c r="J52" s="63">
        <f t="shared" ref="J52:J72" si="30">IF(H52="Raro",1,(IF(H52="Poco Probable",2,(IF(H52="Posible",3,(IF(H52="Probable",4,(IF(H52="Casi Seguro",5,0)))))))))</f>
        <v>4</v>
      </c>
      <c r="K52" s="63">
        <f t="shared" ref="K52:K72" si="31">IF(I52="Insignificante",1,(IF(I52="Menor",2,(IF(I52="Moderado",3,(IF(I52="Mayor",4,(IF(I52="Catastrófico",5,0)))))))))</f>
        <v>3</v>
      </c>
      <c r="L52" s="77">
        <f t="shared" si="12"/>
        <v>12</v>
      </c>
      <c r="M52" s="49" t="str">
        <f t="shared" si="13"/>
        <v>Alto</v>
      </c>
      <c r="N52" s="95" t="s">
        <v>244</v>
      </c>
      <c r="O52" s="73" t="s">
        <v>124</v>
      </c>
      <c r="P52" s="73" t="s">
        <v>126</v>
      </c>
      <c r="Q52" s="73" t="s">
        <v>2</v>
      </c>
      <c r="R52" s="63">
        <f t="shared" ref="R52:R72" si="32">IF(O52="Correctivo",5,(IF(O52="Preventivo",15,(IF(O52="Detectivo",20,0)))))</f>
        <v>15</v>
      </c>
      <c r="S52" s="63">
        <f t="shared" ref="S52:S72" si="33">IF(P52="Manual",5,(IF(P52="Automático",10,0)))</f>
        <v>5</v>
      </c>
      <c r="T52" s="63">
        <f t="shared" ref="T52:T72" si="34">IF(Q52="Probabilidad",0,(IF(Q52="Impacto",0,(IF(Q52="Ambos",10,0)))))</f>
        <v>0</v>
      </c>
      <c r="U52" s="63">
        <f t="shared" ref="U52:U72" si="35">SUM(R52+S52+T52)</f>
        <v>20</v>
      </c>
      <c r="V52" s="49" t="str">
        <f t="shared" si="6"/>
        <v>Control Adecuado</v>
      </c>
      <c r="W52" s="49" t="str">
        <f t="shared" si="7"/>
        <v>Cambie el valor de la probabilidad</v>
      </c>
      <c r="X52" s="50"/>
      <c r="Y52" s="49"/>
      <c r="Z52" s="49"/>
      <c r="AA52" s="63">
        <f t="shared" si="14"/>
        <v>0</v>
      </c>
      <c r="AB52" s="63">
        <f t="shared" si="15"/>
        <v>0</v>
      </c>
      <c r="AC52" s="63">
        <f t="shared" si="16"/>
        <v>0</v>
      </c>
      <c r="AD52" s="101" t="str">
        <f t="shared" si="17"/>
        <v>Sin Dato</v>
      </c>
      <c r="AE52" s="95"/>
      <c r="AF52" s="49"/>
    </row>
    <row r="53" spans="2:35" s="41" customFormat="1" ht="409.6" hidden="1" customHeight="1" x14ac:dyDescent="0.25">
      <c r="B53" s="75">
        <v>46</v>
      </c>
      <c r="C53" s="54" t="s">
        <v>62</v>
      </c>
      <c r="D53" s="49" t="s">
        <v>113</v>
      </c>
      <c r="E53" s="73" t="s">
        <v>451</v>
      </c>
      <c r="F53" s="94" t="s">
        <v>480</v>
      </c>
      <c r="G53" s="94" t="s">
        <v>298</v>
      </c>
      <c r="H53" s="49" t="s">
        <v>17</v>
      </c>
      <c r="I53" s="49" t="s">
        <v>20</v>
      </c>
      <c r="J53" s="63">
        <f t="shared" si="30"/>
        <v>4</v>
      </c>
      <c r="K53" s="63">
        <f t="shared" si="31"/>
        <v>3</v>
      </c>
      <c r="L53" s="77">
        <f t="shared" si="12"/>
        <v>12</v>
      </c>
      <c r="M53" s="49" t="str">
        <f t="shared" si="13"/>
        <v>Alto</v>
      </c>
      <c r="N53" s="81" t="s">
        <v>452</v>
      </c>
      <c r="O53" s="73" t="s">
        <v>124</v>
      </c>
      <c r="P53" s="73" t="s">
        <v>126</v>
      </c>
      <c r="Q53" s="73" t="s">
        <v>2</v>
      </c>
      <c r="R53" s="63">
        <f t="shared" si="32"/>
        <v>15</v>
      </c>
      <c r="S53" s="63">
        <f t="shared" si="33"/>
        <v>5</v>
      </c>
      <c r="T53" s="63">
        <f t="shared" si="34"/>
        <v>0</v>
      </c>
      <c r="U53" s="63">
        <f t="shared" si="35"/>
        <v>20</v>
      </c>
      <c r="V53" s="49" t="str">
        <f t="shared" si="6"/>
        <v>Control Adecuado</v>
      </c>
      <c r="W53" s="49" t="str">
        <f t="shared" si="7"/>
        <v>Cambie el valor de la probabilidad</v>
      </c>
      <c r="X53" s="86" t="s">
        <v>196</v>
      </c>
      <c r="Y53" s="49"/>
      <c r="Z53" s="49"/>
      <c r="AA53" s="63">
        <f t="shared" si="14"/>
        <v>0</v>
      </c>
      <c r="AB53" s="63">
        <f t="shared" si="15"/>
        <v>0</v>
      </c>
      <c r="AC53" s="63">
        <f t="shared" si="16"/>
        <v>0</v>
      </c>
      <c r="AD53" s="101" t="str">
        <f t="shared" si="17"/>
        <v>Sin Dato</v>
      </c>
      <c r="AE53" s="95"/>
      <c r="AF53" s="49"/>
    </row>
    <row r="54" spans="2:35" s="41" customFormat="1" ht="222" hidden="1" customHeight="1" x14ac:dyDescent="0.25">
      <c r="B54" s="75">
        <v>47</v>
      </c>
      <c r="C54" s="54" t="s">
        <v>62</v>
      </c>
      <c r="D54" s="49" t="s">
        <v>113</v>
      </c>
      <c r="E54" s="49" t="s">
        <v>194</v>
      </c>
      <c r="F54" s="73" t="s">
        <v>481</v>
      </c>
      <c r="G54" s="94" t="s">
        <v>424</v>
      </c>
      <c r="H54" s="49" t="s">
        <v>18</v>
      </c>
      <c r="I54" s="49" t="s">
        <v>20</v>
      </c>
      <c r="J54" s="63">
        <f t="shared" si="30"/>
        <v>5</v>
      </c>
      <c r="K54" s="63">
        <f t="shared" si="31"/>
        <v>3</v>
      </c>
      <c r="L54" s="77">
        <f t="shared" si="12"/>
        <v>15</v>
      </c>
      <c r="M54" s="49" t="str">
        <f t="shared" si="13"/>
        <v>Extremo</v>
      </c>
      <c r="N54" s="93" t="s">
        <v>425</v>
      </c>
      <c r="O54" s="73" t="s">
        <v>124</v>
      </c>
      <c r="P54" s="73" t="s">
        <v>126</v>
      </c>
      <c r="Q54" s="73" t="s">
        <v>2</v>
      </c>
      <c r="R54" s="63">
        <f t="shared" si="32"/>
        <v>15</v>
      </c>
      <c r="S54" s="63">
        <f t="shared" si="33"/>
        <v>5</v>
      </c>
      <c r="T54" s="63">
        <f t="shared" si="34"/>
        <v>0</v>
      </c>
      <c r="U54" s="63">
        <f t="shared" si="35"/>
        <v>20</v>
      </c>
      <c r="V54" s="49" t="str">
        <f t="shared" si="6"/>
        <v>Control Adecuado</v>
      </c>
      <c r="W54" s="49" t="str">
        <f t="shared" si="7"/>
        <v>Cambie el valor de la probabilidad</v>
      </c>
      <c r="X54" s="66" t="s">
        <v>195</v>
      </c>
      <c r="Y54" s="49"/>
      <c r="Z54" s="49"/>
      <c r="AA54" s="63">
        <f t="shared" si="14"/>
        <v>0</v>
      </c>
      <c r="AB54" s="63">
        <f t="shared" si="15"/>
        <v>0</v>
      </c>
      <c r="AC54" s="63">
        <f t="shared" si="16"/>
        <v>0</v>
      </c>
      <c r="AD54" s="101" t="str">
        <f t="shared" si="17"/>
        <v>Sin Dato</v>
      </c>
      <c r="AE54" s="95"/>
      <c r="AF54" s="49"/>
    </row>
    <row r="55" spans="2:35" s="41" customFormat="1" ht="242.25" hidden="1" customHeight="1" x14ac:dyDescent="0.25">
      <c r="B55" s="75">
        <v>48</v>
      </c>
      <c r="C55" s="54" t="s">
        <v>62</v>
      </c>
      <c r="D55" s="49" t="s">
        <v>113</v>
      </c>
      <c r="E55" s="49" t="s">
        <v>426</v>
      </c>
      <c r="F55" s="73" t="s">
        <v>427</v>
      </c>
      <c r="G55" s="95" t="s">
        <v>428</v>
      </c>
      <c r="H55" s="49" t="s">
        <v>17</v>
      </c>
      <c r="I55" s="49" t="s">
        <v>20</v>
      </c>
      <c r="J55" s="63">
        <f t="shared" si="30"/>
        <v>4</v>
      </c>
      <c r="K55" s="63">
        <f t="shared" si="31"/>
        <v>3</v>
      </c>
      <c r="L55" s="77">
        <f t="shared" si="12"/>
        <v>12</v>
      </c>
      <c r="M55" s="49" t="str">
        <f t="shared" si="13"/>
        <v>Alto</v>
      </c>
      <c r="N55" s="93" t="s">
        <v>453</v>
      </c>
      <c r="O55" s="73" t="s">
        <v>124</v>
      </c>
      <c r="P55" s="73" t="s">
        <v>126</v>
      </c>
      <c r="Q55" s="73" t="s">
        <v>2</v>
      </c>
      <c r="R55" s="63">
        <f t="shared" si="32"/>
        <v>15</v>
      </c>
      <c r="S55" s="63">
        <f t="shared" si="33"/>
        <v>5</v>
      </c>
      <c r="T55" s="63">
        <f t="shared" si="34"/>
        <v>0</v>
      </c>
      <c r="U55" s="63">
        <f t="shared" si="35"/>
        <v>20</v>
      </c>
      <c r="V55" s="49" t="str">
        <f t="shared" si="6"/>
        <v>Control Adecuado</v>
      </c>
      <c r="W55" s="49" t="str">
        <f t="shared" si="7"/>
        <v>Cambie el valor de la probabilidad</v>
      </c>
      <c r="X55" s="66" t="s">
        <v>196</v>
      </c>
      <c r="Y55" s="49"/>
      <c r="Z55" s="49"/>
      <c r="AA55" s="63">
        <f t="shared" si="14"/>
        <v>0</v>
      </c>
      <c r="AB55" s="63">
        <f t="shared" si="15"/>
        <v>0</v>
      </c>
      <c r="AC55" s="63">
        <f t="shared" si="16"/>
        <v>0</v>
      </c>
      <c r="AD55" s="101" t="str">
        <f t="shared" si="17"/>
        <v>Sin Dato</v>
      </c>
      <c r="AE55" s="95"/>
      <c r="AF55" s="49"/>
    </row>
    <row r="56" spans="2:35" s="41" customFormat="1" ht="144.75" hidden="1" customHeight="1" x14ac:dyDescent="0.25">
      <c r="B56" s="75">
        <v>49</v>
      </c>
      <c r="C56" s="54" t="s">
        <v>62</v>
      </c>
      <c r="D56" s="49" t="s">
        <v>113</v>
      </c>
      <c r="E56" s="49" t="s">
        <v>245</v>
      </c>
      <c r="F56" s="94" t="s">
        <v>454</v>
      </c>
      <c r="G56" s="94" t="s">
        <v>301</v>
      </c>
      <c r="H56" s="49" t="s">
        <v>17</v>
      </c>
      <c r="I56" s="49" t="s">
        <v>20</v>
      </c>
      <c r="J56" s="63">
        <f t="shared" si="30"/>
        <v>4</v>
      </c>
      <c r="K56" s="63">
        <f t="shared" si="31"/>
        <v>3</v>
      </c>
      <c r="L56" s="77">
        <f t="shared" si="12"/>
        <v>12</v>
      </c>
      <c r="M56" s="49" t="str">
        <f t="shared" si="13"/>
        <v>Alto</v>
      </c>
      <c r="N56" s="81" t="s">
        <v>302</v>
      </c>
      <c r="O56" s="73" t="s">
        <v>124</v>
      </c>
      <c r="P56" s="73" t="s">
        <v>126</v>
      </c>
      <c r="Q56" s="73" t="s">
        <v>2</v>
      </c>
      <c r="R56" s="63">
        <f t="shared" si="32"/>
        <v>15</v>
      </c>
      <c r="S56" s="63">
        <f t="shared" si="33"/>
        <v>5</v>
      </c>
      <c r="T56" s="63">
        <f t="shared" si="34"/>
        <v>0</v>
      </c>
      <c r="U56" s="63">
        <f t="shared" si="35"/>
        <v>20</v>
      </c>
      <c r="V56" s="49" t="str">
        <f t="shared" si="6"/>
        <v>Control Adecuado</v>
      </c>
      <c r="W56" s="49" t="str">
        <f t="shared" si="7"/>
        <v>Cambie el valor de la probabilidad</v>
      </c>
      <c r="X56" s="66" t="s">
        <v>246</v>
      </c>
      <c r="Y56" s="49"/>
      <c r="Z56" s="49"/>
      <c r="AA56" s="63">
        <f t="shared" si="14"/>
        <v>0</v>
      </c>
      <c r="AB56" s="63">
        <f t="shared" si="15"/>
        <v>0</v>
      </c>
      <c r="AC56" s="63">
        <f t="shared" si="16"/>
        <v>0</v>
      </c>
      <c r="AD56" s="101" t="str">
        <f t="shared" si="17"/>
        <v>Sin Dato</v>
      </c>
      <c r="AE56" s="95"/>
      <c r="AF56" s="49"/>
    </row>
    <row r="57" spans="2:35" s="41" customFormat="1" ht="123" hidden="1" customHeight="1" x14ac:dyDescent="0.25">
      <c r="B57" s="75">
        <v>50</v>
      </c>
      <c r="C57" s="54" t="s">
        <v>62</v>
      </c>
      <c r="D57" s="49" t="s">
        <v>114</v>
      </c>
      <c r="E57" s="49" t="s">
        <v>247</v>
      </c>
      <c r="F57" s="73" t="s">
        <v>249</v>
      </c>
      <c r="G57" s="73" t="s">
        <v>251</v>
      </c>
      <c r="H57" s="49" t="s">
        <v>18</v>
      </c>
      <c r="I57" s="49" t="s">
        <v>20</v>
      </c>
      <c r="J57" s="63">
        <f t="shared" si="30"/>
        <v>5</v>
      </c>
      <c r="K57" s="63">
        <f t="shared" si="31"/>
        <v>3</v>
      </c>
      <c r="L57" s="77">
        <f t="shared" si="12"/>
        <v>15</v>
      </c>
      <c r="M57" s="49" t="str">
        <f t="shared" si="13"/>
        <v>Extremo</v>
      </c>
      <c r="N57" s="93" t="s">
        <v>455</v>
      </c>
      <c r="O57" s="73" t="s">
        <v>124</v>
      </c>
      <c r="P57" s="73" t="s">
        <v>126</v>
      </c>
      <c r="Q57" s="73" t="s">
        <v>3</v>
      </c>
      <c r="R57" s="63">
        <f t="shared" si="32"/>
        <v>15</v>
      </c>
      <c r="S57" s="63">
        <f t="shared" si="33"/>
        <v>5</v>
      </c>
      <c r="T57" s="63">
        <f t="shared" si="34"/>
        <v>0</v>
      </c>
      <c r="U57" s="63">
        <f t="shared" si="35"/>
        <v>20</v>
      </c>
      <c r="V57" s="49" t="str">
        <f t="shared" si="6"/>
        <v>Control Adecuado</v>
      </c>
      <c r="W57" s="49" t="str">
        <f t="shared" si="7"/>
        <v>Cambie el valor del impacto</v>
      </c>
      <c r="X57" s="66" t="s">
        <v>456</v>
      </c>
      <c r="Y57" s="49"/>
      <c r="Z57" s="49"/>
      <c r="AA57" s="63">
        <f t="shared" si="14"/>
        <v>0</v>
      </c>
      <c r="AB57" s="63">
        <f t="shared" si="15"/>
        <v>0</v>
      </c>
      <c r="AC57" s="63">
        <f t="shared" si="16"/>
        <v>0</v>
      </c>
      <c r="AD57" s="101" t="str">
        <f t="shared" si="17"/>
        <v>Sin Dato</v>
      </c>
      <c r="AE57" s="95"/>
      <c r="AF57" s="49"/>
    </row>
    <row r="58" spans="2:35" s="41" customFormat="1" ht="114.75" hidden="1" x14ac:dyDescent="0.25">
      <c r="B58" s="75">
        <v>51</v>
      </c>
      <c r="C58" s="54" t="s">
        <v>94</v>
      </c>
      <c r="D58" s="49" t="s">
        <v>114</v>
      </c>
      <c r="E58" s="49" t="s">
        <v>248</v>
      </c>
      <c r="F58" s="73" t="s">
        <v>250</v>
      </c>
      <c r="G58" s="73" t="s">
        <v>252</v>
      </c>
      <c r="H58" s="49" t="s">
        <v>17</v>
      </c>
      <c r="I58" s="49" t="s">
        <v>20</v>
      </c>
      <c r="J58" s="63">
        <f t="shared" si="30"/>
        <v>4</v>
      </c>
      <c r="K58" s="63">
        <f t="shared" si="31"/>
        <v>3</v>
      </c>
      <c r="L58" s="77">
        <f t="shared" si="12"/>
        <v>12</v>
      </c>
      <c r="M58" s="49" t="str">
        <f t="shared" si="13"/>
        <v>Alto</v>
      </c>
      <c r="N58" s="93" t="s">
        <v>457</v>
      </c>
      <c r="O58" s="73" t="s">
        <v>124</v>
      </c>
      <c r="P58" s="73" t="s">
        <v>126</v>
      </c>
      <c r="Q58" s="73" t="s">
        <v>3</v>
      </c>
      <c r="R58" s="63">
        <f t="shared" si="32"/>
        <v>15</v>
      </c>
      <c r="S58" s="63">
        <f t="shared" si="33"/>
        <v>5</v>
      </c>
      <c r="T58" s="63">
        <f t="shared" si="34"/>
        <v>0</v>
      </c>
      <c r="U58" s="63">
        <f t="shared" si="35"/>
        <v>20</v>
      </c>
      <c r="V58" s="49" t="str">
        <f t="shared" si="6"/>
        <v>Control Adecuado</v>
      </c>
      <c r="W58" s="49" t="str">
        <f t="shared" si="7"/>
        <v>Cambie el valor del impacto</v>
      </c>
      <c r="X58" s="66" t="s">
        <v>253</v>
      </c>
      <c r="Y58" s="49"/>
      <c r="Z58" s="49"/>
      <c r="AA58" s="63">
        <f t="shared" si="14"/>
        <v>0</v>
      </c>
      <c r="AB58" s="63">
        <f t="shared" si="15"/>
        <v>0</v>
      </c>
      <c r="AC58" s="63">
        <f t="shared" si="16"/>
        <v>0</v>
      </c>
      <c r="AD58" s="101" t="str">
        <f t="shared" si="17"/>
        <v>Sin Dato</v>
      </c>
      <c r="AE58" s="95"/>
      <c r="AF58" s="49"/>
    </row>
    <row r="59" spans="2:35" s="41" customFormat="1" ht="120.75" hidden="1" customHeight="1" x14ac:dyDescent="0.25">
      <c r="B59" s="75">
        <v>52</v>
      </c>
      <c r="C59" s="54" t="s">
        <v>62</v>
      </c>
      <c r="D59" s="49" t="s">
        <v>114</v>
      </c>
      <c r="E59" s="49" t="s">
        <v>260</v>
      </c>
      <c r="F59" s="73" t="s">
        <v>458</v>
      </c>
      <c r="G59" s="73" t="s">
        <v>251</v>
      </c>
      <c r="H59" s="49" t="s">
        <v>143</v>
      </c>
      <c r="I59" s="49" t="s">
        <v>11</v>
      </c>
      <c r="J59" s="63">
        <f t="shared" si="30"/>
        <v>2</v>
      </c>
      <c r="K59" s="63">
        <f t="shared" si="31"/>
        <v>1</v>
      </c>
      <c r="L59" s="77">
        <f t="shared" si="12"/>
        <v>2</v>
      </c>
      <c r="M59" s="49" t="str">
        <f t="shared" si="13"/>
        <v>Bajo</v>
      </c>
      <c r="N59" s="93" t="s">
        <v>257</v>
      </c>
      <c r="O59" s="73" t="s">
        <v>124</v>
      </c>
      <c r="P59" s="73" t="s">
        <v>126</v>
      </c>
      <c r="Q59" s="73" t="s">
        <v>3</v>
      </c>
      <c r="R59" s="63">
        <f t="shared" si="32"/>
        <v>15</v>
      </c>
      <c r="S59" s="63">
        <f t="shared" si="33"/>
        <v>5</v>
      </c>
      <c r="T59" s="63">
        <f t="shared" si="34"/>
        <v>0</v>
      </c>
      <c r="U59" s="63">
        <f t="shared" si="35"/>
        <v>20</v>
      </c>
      <c r="V59" s="49" t="str">
        <f t="shared" si="6"/>
        <v>Control Adecuado</v>
      </c>
      <c r="W59" s="49" t="str">
        <f t="shared" si="7"/>
        <v>Cambie el valor del impacto</v>
      </c>
      <c r="X59" s="66" t="s">
        <v>258</v>
      </c>
      <c r="Y59" s="49"/>
      <c r="Z59" s="49"/>
      <c r="AA59" s="63">
        <f t="shared" si="14"/>
        <v>0</v>
      </c>
      <c r="AB59" s="63">
        <f t="shared" si="15"/>
        <v>0</v>
      </c>
      <c r="AC59" s="63">
        <f t="shared" si="16"/>
        <v>0</v>
      </c>
      <c r="AD59" s="101" t="str">
        <f t="shared" si="17"/>
        <v>Sin Dato</v>
      </c>
      <c r="AE59" s="95"/>
      <c r="AF59" s="49"/>
    </row>
    <row r="60" spans="2:35" s="41" customFormat="1" ht="129.75" hidden="1" customHeight="1" x14ac:dyDescent="0.25">
      <c r="B60" s="75">
        <v>53</v>
      </c>
      <c r="C60" s="54" t="s">
        <v>94</v>
      </c>
      <c r="D60" s="49" t="s">
        <v>114</v>
      </c>
      <c r="E60" s="49" t="s">
        <v>254</v>
      </c>
      <c r="F60" s="73" t="s">
        <v>255</v>
      </c>
      <c r="G60" s="73" t="s">
        <v>256</v>
      </c>
      <c r="H60" s="49" t="s">
        <v>17</v>
      </c>
      <c r="I60" s="49" t="s">
        <v>14</v>
      </c>
      <c r="J60" s="63">
        <f t="shared" si="30"/>
        <v>4</v>
      </c>
      <c r="K60" s="63">
        <f t="shared" si="31"/>
        <v>5</v>
      </c>
      <c r="L60" s="77">
        <f t="shared" si="12"/>
        <v>20</v>
      </c>
      <c r="M60" s="49" t="str">
        <f t="shared" si="13"/>
        <v>Extremo</v>
      </c>
      <c r="N60" s="93" t="s">
        <v>459</v>
      </c>
      <c r="O60" s="73" t="s">
        <v>124</v>
      </c>
      <c r="P60" s="73" t="s">
        <v>126</v>
      </c>
      <c r="Q60" s="73" t="s">
        <v>3</v>
      </c>
      <c r="R60" s="63">
        <f t="shared" si="32"/>
        <v>15</v>
      </c>
      <c r="S60" s="63">
        <f t="shared" si="33"/>
        <v>5</v>
      </c>
      <c r="T60" s="63">
        <f t="shared" si="34"/>
        <v>0</v>
      </c>
      <c r="U60" s="63">
        <f t="shared" si="35"/>
        <v>20</v>
      </c>
      <c r="V60" s="49" t="str">
        <f t="shared" si="6"/>
        <v>Control Adecuado</v>
      </c>
      <c r="W60" s="49" t="str">
        <f t="shared" si="7"/>
        <v>Cambie el valor del impacto</v>
      </c>
      <c r="X60" s="66" t="s">
        <v>259</v>
      </c>
      <c r="Y60" s="49"/>
      <c r="Z60" s="49"/>
      <c r="AA60" s="63">
        <f t="shared" si="14"/>
        <v>0</v>
      </c>
      <c r="AB60" s="63">
        <f t="shared" si="15"/>
        <v>0</v>
      </c>
      <c r="AC60" s="63">
        <f t="shared" si="16"/>
        <v>0</v>
      </c>
      <c r="AD60" s="101" t="str">
        <f t="shared" si="17"/>
        <v>Sin Dato</v>
      </c>
      <c r="AE60" s="95"/>
      <c r="AF60" s="49"/>
      <c r="AI60" s="91"/>
    </row>
    <row r="61" spans="2:35" s="41" customFormat="1" ht="147" hidden="1" customHeight="1" x14ac:dyDescent="0.25">
      <c r="B61" s="75">
        <v>54</v>
      </c>
      <c r="C61" s="54" t="s">
        <v>93</v>
      </c>
      <c r="D61" s="49" t="s">
        <v>263</v>
      </c>
      <c r="E61" s="49" t="s">
        <v>273</v>
      </c>
      <c r="F61" s="73" t="s">
        <v>274</v>
      </c>
      <c r="G61" s="73" t="s">
        <v>265</v>
      </c>
      <c r="H61" s="49" t="s">
        <v>17</v>
      </c>
      <c r="I61" s="49" t="s">
        <v>20</v>
      </c>
      <c r="J61" s="63">
        <f t="shared" si="30"/>
        <v>4</v>
      </c>
      <c r="K61" s="63">
        <f t="shared" si="31"/>
        <v>3</v>
      </c>
      <c r="L61" s="77">
        <f t="shared" si="12"/>
        <v>12</v>
      </c>
      <c r="M61" s="49" t="str">
        <f t="shared" si="13"/>
        <v>Alto</v>
      </c>
      <c r="N61" s="93" t="s">
        <v>275</v>
      </c>
      <c r="O61" s="73" t="s">
        <v>124</v>
      </c>
      <c r="P61" s="73" t="s">
        <v>126</v>
      </c>
      <c r="Q61" s="73" t="s">
        <v>2</v>
      </c>
      <c r="R61" s="63">
        <f t="shared" si="32"/>
        <v>15</v>
      </c>
      <c r="S61" s="63">
        <f t="shared" si="33"/>
        <v>5</v>
      </c>
      <c r="T61" s="63">
        <f t="shared" si="34"/>
        <v>0</v>
      </c>
      <c r="U61" s="63">
        <f t="shared" si="35"/>
        <v>20</v>
      </c>
      <c r="V61" s="49" t="str">
        <f t="shared" si="6"/>
        <v>Control Adecuado</v>
      </c>
      <c r="W61" s="49" t="str">
        <f t="shared" si="7"/>
        <v>Cambie el valor de la probabilidad</v>
      </c>
      <c r="X61" s="66" t="s">
        <v>269</v>
      </c>
      <c r="Y61" s="49"/>
      <c r="Z61" s="49"/>
      <c r="AA61" s="63">
        <f t="shared" si="14"/>
        <v>0</v>
      </c>
      <c r="AB61" s="63">
        <f t="shared" si="15"/>
        <v>0</v>
      </c>
      <c r="AC61" s="63">
        <f t="shared" si="16"/>
        <v>0</v>
      </c>
      <c r="AD61" s="101" t="str">
        <f t="shared" si="17"/>
        <v>Sin Dato</v>
      </c>
      <c r="AE61" s="95"/>
      <c r="AF61" s="49"/>
    </row>
    <row r="62" spans="2:35" s="41" customFormat="1" ht="216" hidden="1" customHeight="1" x14ac:dyDescent="0.25">
      <c r="B62" s="75">
        <v>55</v>
      </c>
      <c r="C62" s="54" t="s">
        <v>62</v>
      </c>
      <c r="D62" s="49" t="s">
        <v>263</v>
      </c>
      <c r="E62" s="49" t="s">
        <v>261</v>
      </c>
      <c r="F62" s="73" t="s">
        <v>276</v>
      </c>
      <c r="G62" s="73" t="s">
        <v>266</v>
      </c>
      <c r="H62" s="49" t="s">
        <v>17</v>
      </c>
      <c r="I62" s="49" t="s">
        <v>13</v>
      </c>
      <c r="J62" s="63">
        <f t="shared" si="30"/>
        <v>4</v>
      </c>
      <c r="K62" s="63">
        <f t="shared" si="31"/>
        <v>4</v>
      </c>
      <c r="L62" s="77">
        <f t="shared" si="12"/>
        <v>16</v>
      </c>
      <c r="M62" s="49" t="str">
        <f t="shared" si="13"/>
        <v>Extremo</v>
      </c>
      <c r="N62" s="93" t="s">
        <v>277</v>
      </c>
      <c r="O62" s="73" t="s">
        <v>124</v>
      </c>
      <c r="P62" s="73" t="s">
        <v>126</v>
      </c>
      <c r="Q62" s="73" t="s">
        <v>137</v>
      </c>
      <c r="R62" s="63">
        <f t="shared" si="32"/>
        <v>15</v>
      </c>
      <c r="S62" s="63">
        <f t="shared" si="33"/>
        <v>5</v>
      </c>
      <c r="T62" s="63">
        <f t="shared" si="34"/>
        <v>10</v>
      </c>
      <c r="U62" s="63">
        <f t="shared" si="35"/>
        <v>30</v>
      </c>
      <c r="V62" s="49" t="str">
        <f t="shared" si="6"/>
        <v>Control Fuerte</v>
      </c>
      <c r="W62" s="49" t="str">
        <f t="shared" si="7"/>
        <v>Cambie probabilidad e impacto</v>
      </c>
      <c r="X62" s="66" t="s">
        <v>278</v>
      </c>
      <c r="Y62" s="49"/>
      <c r="Z62" s="49"/>
      <c r="AA62" s="63">
        <f t="shared" si="14"/>
        <v>0</v>
      </c>
      <c r="AB62" s="63">
        <f t="shared" si="15"/>
        <v>0</v>
      </c>
      <c r="AC62" s="63">
        <f t="shared" si="16"/>
        <v>0</v>
      </c>
      <c r="AD62" s="101" t="str">
        <f t="shared" si="17"/>
        <v>Sin Dato</v>
      </c>
      <c r="AE62" s="95"/>
      <c r="AF62" s="49"/>
    </row>
    <row r="63" spans="2:35" s="41" customFormat="1" ht="210" hidden="1" customHeight="1" x14ac:dyDescent="0.25">
      <c r="B63" s="75">
        <v>57</v>
      </c>
      <c r="C63" s="54" t="s">
        <v>62</v>
      </c>
      <c r="D63" s="49" t="s">
        <v>263</v>
      </c>
      <c r="E63" s="49" t="s">
        <v>262</v>
      </c>
      <c r="F63" s="73" t="s">
        <v>264</v>
      </c>
      <c r="G63" s="73" t="s">
        <v>267</v>
      </c>
      <c r="H63" s="49" t="s">
        <v>17</v>
      </c>
      <c r="I63" s="49" t="s">
        <v>12</v>
      </c>
      <c r="J63" s="63">
        <f t="shared" si="30"/>
        <v>4</v>
      </c>
      <c r="K63" s="63">
        <f t="shared" si="31"/>
        <v>2</v>
      </c>
      <c r="L63" s="77">
        <f t="shared" si="12"/>
        <v>8</v>
      </c>
      <c r="M63" s="49" t="str">
        <f t="shared" si="13"/>
        <v>Alto</v>
      </c>
      <c r="N63" s="93" t="s">
        <v>268</v>
      </c>
      <c r="O63" s="73" t="s">
        <v>125</v>
      </c>
      <c r="P63" s="73" t="s">
        <v>126</v>
      </c>
      <c r="Q63" s="73" t="s">
        <v>2</v>
      </c>
      <c r="R63" s="63">
        <f t="shared" si="32"/>
        <v>20</v>
      </c>
      <c r="S63" s="63">
        <f t="shared" si="33"/>
        <v>5</v>
      </c>
      <c r="T63" s="63">
        <f t="shared" si="34"/>
        <v>0</v>
      </c>
      <c r="U63" s="63">
        <f t="shared" si="35"/>
        <v>25</v>
      </c>
      <c r="V63" s="49" t="str">
        <f t="shared" si="6"/>
        <v>Control Adecuado</v>
      </c>
      <c r="W63" s="49" t="str">
        <f t="shared" si="7"/>
        <v>Cambie el valor de la probabilidad</v>
      </c>
      <c r="X63" s="66" t="s">
        <v>270</v>
      </c>
      <c r="Y63" s="49"/>
      <c r="Z63" s="49"/>
      <c r="AA63" s="63">
        <f t="shared" si="14"/>
        <v>0</v>
      </c>
      <c r="AB63" s="63">
        <f t="shared" si="15"/>
        <v>0</v>
      </c>
      <c r="AC63" s="63">
        <f t="shared" si="16"/>
        <v>0</v>
      </c>
      <c r="AD63" s="101" t="str">
        <f t="shared" si="17"/>
        <v>Sin Dato</v>
      </c>
      <c r="AE63" s="95"/>
      <c r="AF63" s="49"/>
    </row>
    <row r="64" spans="2:35" s="41" customFormat="1" ht="174.75" hidden="1" customHeight="1" x14ac:dyDescent="0.25">
      <c r="B64" s="75">
        <v>58</v>
      </c>
      <c r="C64" s="54" t="s">
        <v>93</v>
      </c>
      <c r="D64" s="49" t="s">
        <v>108</v>
      </c>
      <c r="E64" s="73" t="s">
        <v>271</v>
      </c>
      <c r="F64" s="90" t="s">
        <v>460</v>
      </c>
      <c r="G64" s="90" t="s">
        <v>461</v>
      </c>
      <c r="H64" s="49" t="s">
        <v>15</v>
      </c>
      <c r="I64" s="49" t="s">
        <v>20</v>
      </c>
      <c r="J64" s="63">
        <f t="shared" si="30"/>
        <v>1</v>
      </c>
      <c r="K64" s="63">
        <f t="shared" si="31"/>
        <v>3</v>
      </c>
      <c r="L64" s="77">
        <f t="shared" si="12"/>
        <v>3</v>
      </c>
      <c r="M64" s="49" t="str">
        <f t="shared" si="13"/>
        <v>Bajo</v>
      </c>
      <c r="N64" s="95" t="s">
        <v>272</v>
      </c>
      <c r="O64" s="73" t="s">
        <v>124</v>
      </c>
      <c r="P64" s="73" t="s">
        <v>126</v>
      </c>
      <c r="Q64" s="73" t="s">
        <v>137</v>
      </c>
      <c r="R64" s="63">
        <f t="shared" si="32"/>
        <v>15</v>
      </c>
      <c r="S64" s="63">
        <f t="shared" si="33"/>
        <v>5</v>
      </c>
      <c r="T64" s="63">
        <f t="shared" si="34"/>
        <v>10</v>
      </c>
      <c r="U64" s="63">
        <f t="shared" si="35"/>
        <v>30</v>
      </c>
      <c r="V64" s="49" t="str">
        <f t="shared" si="6"/>
        <v>Control Fuerte</v>
      </c>
      <c r="W64" s="49" t="str">
        <f t="shared" si="7"/>
        <v>Cambie probabilidad e impacto</v>
      </c>
      <c r="X64" s="66" t="s">
        <v>462</v>
      </c>
      <c r="Y64" s="49"/>
      <c r="Z64" s="49"/>
      <c r="AA64" s="63">
        <f t="shared" si="14"/>
        <v>0</v>
      </c>
      <c r="AB64" s="63">
        <f t="shared" si="15"/>
        <v>0</v>
      </c>
      <c r="AC64" s="63">
        <f t="shared" si="16"/>
        <v>0</v>
      </c>
      <c r="AD64" s="101" t="str">
        <f t="shared" si="17"/>
        <v>Sin Dato</v>
      </c>
      <c r="AE64" s="95"/>
      <c r="AF64" s="49"/>
    </row>
    <row r="65" spans="2:32" s="41" customFormat="1" ht="207" hidden="1" customHeight="1" x14ac:dyDescent="0.25">
      <c r="B65" s="75">
        <v>59</v>
      </c>
      <c r="C65" s="54" t="s">
        <v>62</v>
      </c>
      <c r="D65" s="49" t="s">
        <v>108</v>
      </c>
      <c r="E65" s="73" t="s">
        <v>479</v>
      </c>
      <c r="F65" s="73" t="s">
        <v>279</v>
      </c>
      <c r="G65" s="73" t="s">
        <v>280</v>
      </c>
      <c r="H65" s="49" t="s">
        <v>17</v>
      </c>
      <c r="I65" s="49" t="s">
        <v>13</v>
      </c>
      <c r="J65" s="63">
        <f t="shared" si="30"/>
        <v>4</v>
      </c>
      <c r="K65" s="63">
        <f t="shared" si="31"/>
        <v>4</v>
      </c>
      <c r="L65" s="77">
        <f t="shared" si="12"/>
        <v>16</v>
      </c>
      <c r="M65" s="49" t="str">
        <f t="shared" si="13"/>
        <v>Extremo</v>
      </c>
      <c r="N65" s="93" t="s">
        <v>281</v>
      </c>
      <c r="O65" s="73" t="s">
        <v>124</v>
      </c>
      <c r="P65" s="73" t="s">
        <v>126</v>
      </c>
      <c r="Q65" s="73" t="s">
        <v>2</v>
      </c>
      <c r="R65" s="63">
        <f t="shared" si="32"/>
        <v>15</v>
      </c>
      <c r="S65" s="63">
        <f t="shared" si="33"/>
        <v>5</v>
      </c>
      <c r="T65" s="63">
        <f t="shared" si="34"/>
        <v>0</v>
      </c>
      <c r="U65" s="63">
        <f t="shared" si="35"/>
        <v>20</v>
      </c>
      <c r="V65" s="49" t="str">
        <f t="shared" si="6"/>
        <v>Control Adecuado</v>
      </c>
      <c r="W65" s="49" t="str">
        <f t="shared" si="7"/>
        <v>Cambie el valor de la probabilidad</v>
      </c>
      <c r="X65" s="66" t="s">
        <v>281</v>
      </c>
      <c r="Y65" s="49"/>
      <c r="Z65" s="49"/>
      <c r="AA65" s="63">
        <f t="shared" si="14"/>
        <v>0</v>
      </c>
      <c r="AB65" s="63">
        <f t="shared" si="15"/>
        <v>0</v>
      </c>
      <c r="AC65" s="63">
        <f t="shared" si="16"/>
        <v>0</v>
      </c>
      <c r="AD65" s="101" t="str">
        <f t="shared" si="17"/>
        <v>Sin Dato</v>
      </c>
      <c r="AE65" s="95"/>
      <c r="AF65" s="49"/>
    </row>
    <row r="66" spans="2:32" s="41" customFormat="1" ht="178.5" hidden="1" customHeight="1" x14ac:dyDescent="0.25">
      <c r="B66" s="75">
        <v>60</v>
      </c>
      <c r="C66" s="54" t="s">
        <v>94</v>
      </c>
      <c r="D66" s="49" t="s">
        <v>108</v>
      </c>
      <c r="E66" s="73" t="s">
        <v>282</v>
      </c>
      <c r="F66" s="73" t="s">
        <v>283</v>
      </c>
      <c r="G66" s="73" t="s">
        <v>284</v>
      </c>
      <c r="H66" s="49" t="s">
        <v>15</v>
      </c>
      <c r="I66" s="49" t="s">
        <v>11</v>
      </c>
      <c r="J66" s="63">
        <f t="shared" si="30"/>
        <v>1</v>
      </c>
      <c r="K66" s="63">
        <f t="shared" si="31"/>
        <v>1</v>
      </c>
      <c r="L66" s="77">
        <f t="shared" si="12"/>
        <v>1</v>
      </c>
      <c r="M66" s="49" t="str">
        <f t="shared" si="13"/>
        <v>Bajo</v>
      </c>
      <c r="N66" s="93" t="s">
        <v>285</v>
      </c>
      <c r="O66" s="73" t="s">
        <v>124</v>
      </c>
      <c r="P66" s="73" t="s">
        <v>126</v>
      </c>
      <c r="Q66" s="73" t="s">
        <v>137</v>
      </c>
      <c r="R66" s="63">
        <f t="shared" si="32"/>
        <v>15</v>
      </c>
      <c r="S66" s="63">
        <f t="shared" si="33"/>
        <v>5</v>
      </c>
      <c r="T66" s="63">
        <f t="shared" si="34"/>
        <v>10</v>
      </c>
      <c r="U66" s="63">
        <f t="shared" si="35"/>
        <v>30</v>
      </c>
      <c r="V66" s="49" t="str">
        <f t="shared" si="6"/>
        <v>Control Fuerte</v>
      </c>
      <c r="W66" s="49" t="str">
        <f t="shared" si="7"/>
        <v>Cambie probabilidad e impacto</v>
      </c>
      <c r="X66" s="66" t="s">
        <v>286</v>
      </c>
      <c r="Y66" s="49"/>
      <c r="Z66" s="49"/>
      <c r="AA66" s="63">
        <f t="shared" si="14"/>
        <v>0</v>
      </c>
      <c r="AB66" s="63">
        <f t="shared" si="15"/>
        <v>0</v>
      </c>
      <c r="AC66" s="63">
        <f t="shared" si="16"/>
        <v>0</v>
      </c>
      <c r="AD66" s="101" t="str">
        <f t="shared" si="17"/>
        <v>Sin Dato</v>
      </c>
      <c r="AE66" s="95"/>
      <c r="AF66" s="49"/>
    </row>
    <row r="67" spans="2:32" s="41" customFormat="1" ht="160.5" hidden="1" customHeight="1" x14ac:dyDescent="0.25">
      <c r="B67" s="75">
        <v>61</v>
      </c>
      <c r="C67" s="54" t="s">
        <v>62</v>
      </c>
      <c r="D67" s="49" t="s">
        <v>114</v>
      </c>
      <c r="E67" s="95" t="s">
        <v>303</v>
      </c>
      <c r="F67" s="95" t="s">
        <v>304</v>
      </c>
      <c r="G67" s="95" t="s">
        <v>463</v>
      </c>
      <c r="H67" s="49" t="s">
        <v>16</v>
      </c>
      <c r="I67" s="49" t="s">
        <v>12</v>
      </c>
      <c r="J67" s="63">
        <f t="shared" si="30"/>
        <v>3</v>
      </c>
      <c r="K67" s="63">
        <f t="shared" si="31"/>
        <v>2</v>
      </c>
      <c r="L67" s="77">
        <f t="shared" si="12"/>
        <v>6</v>
      </c>
      <c r="M67" s="49" t="str">
        <f t="shared" si="13"/>
        <v>Medio</v>
      </c>
      <c r="N67" s="86" t="s">
        <v>308</v>
      </c>
      <c r="O67" s="73" t="s">
        <v>124</v>
      </c>
      <c r="P67" s="73" t="s">
        <v>126</v>
      </c>
      <c r="Q67" s="73" t="s">
        <v>2</v>
      </c>
      <c r="R67" s="63">
        <f t="shared" si="32"/>
        <v>15</v>
      </c>
      <c r="S67" s="63">
        <f t="shared" si="33"/>
        <v>5</v>
      </c>
      <c r="T67" s="63">
        <f t="shared" si="34"/>
        <v>0</v>
      </c>
      <c r="U67" s="63">
        <f t="shared" si="35"/>
        <v>20</v>
      </c>
      <c r="V67" s="49" t="str">
        <f t="shared" si="6"/>
        <v>Control Adecuado</v>
      </c>
      <c r="W67" s="49" t="str">
        <f t="shared" si="7"/>
        <v>Cambie el valor de la probabilidad</v>
      </c>
      <c r="X67" s="50" t="s">
        <v>310</v>
      </c>
      <c r="Y67" s="49"/>
      <c r="Z67" s="49"/>
      <c r="AA67" s="63">
        <f t="shared" si="14"/>
        <v>0</v>
      </c>
      <c r="AB67" s="63">
        <f t="shared" si="15"/>
        <v>0</v>
      </c>
      <c r="AC67" s="63">
        <f t="shared" si="16"/>
        <v>0</v>
      </c>
      <c r="AD67" s="101" t="str">
        <f t="shared" si="17"/>
        <v>Sin Dato</v>
      </c>
      <c r="AE67" s="95"/>
      <c r="AF67" s="49"/>
    </row>
    <row r="68" spans="2:32" s="41" customFormat="1" ht="116.25" hidden="1" customHeight="1" x14ac:dyDescent="0.25">
      <c r="B68" s="75">
        <v>62</v>
      </c>
      <c r="C68" s="54" t="s">
        <v>94</v>
      </c>
      <c r="D68" s="49" t="s">
        <v>114</v>
      </c>
      <c r="E68" s="95" t="s">
        <v>305</v>
      </c>
      <c r="F68" s="95" t="s">
        <v>306</v>
      </c>
      <c r="G68" s="95" t="s">
        <v>307</v>
      </c>
      <c r="H68" s="49" t="s">
        <v>17</v>
      </c>
      <c r="I68" s="49" t="s">
        <v>20</v>
      </c>
      <c r="J68" s="63">
        <f t="shared" si="30"/>
        <v>4</v>
      </c>
      <c r="K68" s="63">
        <f t="shared" si="31"/>
        <v>3</v>
      </c>
      <c r="L68" s="77">
        <f t="shared" si="12"/>
        <v>12</v>
      </c>
      <c r="M68" s="49" t="str">
        <f t="shared" si="13"/>
        <v>Alto</v>
      </c>
      <c r="N68" s="86" t="s">
        <v>309</v>
      </c>
      <c r="O68" s="73" t="s">
        <v>124</v>
      </c>
      <c r="P68" s="73" t="s">
        <v>126</v>
      </c>
      <c r="Q68" s="73" t="s">
        <v>3</v>
      </c>
      <c r="R68" s="63">
        <f t="shared" si="32"/>
        <v>15</v>
      </c>
      <c r="S68" s="63">
        <f t="shared" si="33"/>
        <v>5</v>
      </c>
      <c r="T68" s="63">
        <f t="shared" si="34"/>
        <v>0</v>
      </c>
      <c r="U68" s="63">
        <f t="shared" si="35"/>
        <v>20</v>
      </c>
      <c r="V68" s="49" t="str">
        <f t="shared" si="6"/>
        <v>Control Adecuado</v>
      </c>
      <c r="W68" s="49" t="str">
        <f t="shared" si="7"/>
        <v>Cambie el valor del impacto</v>
      </c>
      <c r="X68" s="92" t="s">
        <v>464</v>
      </c>
      <c r="Y68" s="49"/>
      <c r="Z68" s="49"/>
      <c r="AA68" s="63">
        <f t="shared" si="14"/>
        <v>0</v>
      </c>
      <c r="AB68" s="63">
        <f t="shared" si="15"/>
        <v>0</v>
      </c>
      <c r="AC68" s="63">
        <f t="shared" si="16"/>
        <v>0</v>
      </c>
      <c r="AD68" s="101" t="str">
        <f t="shared" si="17"/>
        <v>Sin Dato</v>
      </c>
      <c r="AE68" s="95"/>
      <c r="AF68" s="49"/>
    </row>
    <row r="69" spans="2:32" s="41" customFormat="1" ht="178.5" hidden="1" x14ac:dyDescent="0.25">
      <c r="B69" s="75">
        <v>63</v>
      </c>
      <c r="C69" s="54" t="s">
        <v>311</v>
      </c>
      <c r="D69" s="49" t="s">
        <v>110</v>
      </c>
      <c r="E69" s="96" t="s">
        <v>312</v>
      </c>
      <c r="F69" s="49" t="s">
        <v>313</v>
      </c>
      <c r="G69" s="49" t="s">
        <v>314</v>
      </c>
      <c r="H69" s="49" t="s">
        <v>17</v>
      </c>
      <c r="I69" s="49" t="s">
        <v>20</v>
      </c>
      <c r="J69" s="63">
        <f t="shared" si="30"/>
        <v>4</v>
      </c>
      <c r="K69" s="63">
        <f t="shared" si="31"/>
        <v>3</v>
      </c>
      <c r="L69" s="77">
        <f t="shared" si="12"/>
        <v>12</v>
      </c>
      <c r="M69" s="49" t="str">
        <f t="shared" si="13"/>
        <v>Alto</v>
      </c>
      <c r="N69" s="93" t="s">
        <v>315</v>
      </c>
      <c r="O69" s="49" t="s">
        <v>123</v>
      </c>
      <c r="P69" s="49" t="s">
        <v>126</v>
      </c>
      <c r="Q69" s="49" t="s">
        <v>2</v>
      </c>
      <c r="R69" s="63">
        <f t="shared" si="32"/>
        <v>5</v>
      </c>
      <c r="S69" s="63">
        <f t="shared" si="33"/>
        <v>5</v>
      </c>
      <c r="T69" s="63">
        <f t="shared" si="34"/>
        <v>0</v>
      </c>
      <c r="U69" s="63">
        <f t="shared" si="35"/>
        <v>10</v>
      </c>
      <c r="V69" s="49" t="str">
        <f>IF(U69=0,"Sin control",(IF(U69&lt;19,"Control Débil",(IF(((U69&gt;=20)*AND(U69&lt;29)),"Control Adecuado",IF(U69&gt;=30,"Control Fuerte","Error"))))))</f>
        <v>Control Débil</v>
      </c>
      <c r="W69" s="49" t="str">
        <f t="shared" si="7"/>
        <v>Cambie el valor de la probabilidad</v>
      </c>
      <c r="X69" s="92" t="s">
        <v>316</v>
      </c>
      <c r="Y69" s="49"/>
      <c r="Z69" s="49"/>
      <c r="AA69" s="63">
        <f t="shared" si="14"/>
        <v>0</v>
      </c>
      <c r="AB69" s="63">
        <f t="shared" si="15"/>
        <v>0</v>
      </c>
      <c r="AC69" s="63">
        <f t="shared" si="16"/>
        <v>0</v>
      </c>
      <c r="AD69" s="101" t="str">
        <f t="shared" si="17"/>
        <v>Sin Dato</v>
      </c>
      <c r="AE69" s="106"/>
      <c r="AF69" s="105"/>
    </row>
    <row r="70" spans="2:32" s="41" customFormat="1" ht="163.5" hidden="1" customHeight="1" x14ac:dyDescent="0.25">
      <c r="B70" s="75">
        <v>64</v>
      </c>
      <c r="C70" s="54" t="s">
        <v>311</v>
      </c>
      <c r="D70" s="49" t="s">
        <v>110</v>
      </c>
      <c r="E70" s="97" t="s">
        <v>317</v>
      </c>
      <c r="F70" s="49" t="s">
        <v>318</v>
      </c>
      <c r="G70" s="49" t="s">
        <v>319</v>
      </c>
      <c r="H70" s="49" t="s">
        <v>17</v>
      </c>
      <c r="I70" s="49" t="s">
        <v>13</v>
      </c>
      <c r="J70" s="63">
        <f t="shared" si="30"/>
        <v>4</v>
      </c>
      <c r="K70" s="63">
        <f t="shared" si="31"/>
        <v>4</v>
      </c>
      <c r="L70" s="77">
        <f t="shared" si="12"/>
        <v>16</v>
      </c>
      <c r="M70" s="49" t="str">
        <f t="shared" si="13"/>
        <v>Extremo</v>
      </c>
      <c r="N70" s="93" t="s">
        <v>320</v>
      </c>
      <c r="O70" s="49" t="s">
        <v>123</v>
      </c>
      <c r="P70" s="49" t="s">
        <v>126</v>
      </c>
      <c r="Q70" s="49" t="s">
        <v>3</v>
      </c>
      <c r="R70" s="63">
        <f t="shared" si="32"/>
        <v>5</v>
      </c>
      <c r="S70" s="63">
        <f t="shared" si="33"/>
        <v>5</v>
      </c>
      <c r="T70" s="63">
        <f t="shared" si="34"/>
        <v>0</v>
      </c>
      <c r="U70" s="63">
        <f t="shared" si="35"/>
        <v>10</v>
      </c>
      <c r="V70" s="49" t="str">
        <f t="shared" ref="V70:V72" si="36">IF(U70=0,"Sin control",(IF(U70&lt;19,"Control Débil",(IF(((U70&gt;=20)*AND(U70&lt;29)),"Control Adecuado",IF(U70&gt;=30,"Control Fuerte","Error"))))))</f>
        <v>Control Débil</v>
      </c>
      <c r="W70" s="49" t="str">
        <f t="shared" si="7"/>
        <v>Cambie el valor del impacto</v>
      </c>
      <c r="X70" s="50" t="s">
        <v>321</v>
      </c>
      <c r="Y70" s="49"/>
      <c r="Z70" s="49"/>
      <c r="AA70" s="63">
        <f t="shared" si="14"/>
        <v>0</v>
      </c>
      <c r="AB70" s="63">
        <f t="shared" si="15"/>
        <v>0</v>
      </c>
      <c r="AC70" s="63">
        <f t="shared" si="16"/>
        <v>0</v>
      </c>
      <c r="AD70" s="101" t="str">
        <f t="shared" si="17"/>
        <v>Sin Dato</v>
      </c>
      <c r="AE70" s="106"/>
      <c r="AF70" s="105"/>
    </row>
    <row r="71" spans="2:32" s="41" customFormat="1" ht="305.25" hidden="1" customHeight="1" x14ac:dyDescent="0.25">
      <c r="B71" s="75">
        <v>65</v>
      </c>
      <c r="C71" s="98" t="s">
        <v>322</v>
      </c>
      <c r="D71" s="49" t="s">
        <v>110</v>
      </c>
      <c r="E71" s="97" t="s">
        <v>323</v>
      </c>
      <c r="F71" s="49" t="s">
        <v>324</v>
      </c>
      <c r="G71" s="49" t="s">
        <v>325</v>
      </c>
      <c r="H71" s="49" t="s">
        <v>16</v>
      </c>
      <c r="I71" s="49" t="s">
        <v>20</v>
      </c>
      <c r="J71" s="63">
        <f t="shared" si="30"/>
        <v>3</v>
      </c>
      <c r="K71" s="63">
        <f t="shared" si="31"/>
        <v>3</v>
      </c>
      <c r="L71" s="77">
        <f t="shared" si="12"/>
        <v>9</v>
      </c>
      <c r="M71" s="49" t="str">
        <f t="shared" si="13"/>
        <v>Alto</v>
      </c>
      <c r="N71" s="93" t="s">
        <v>326</v>
      </c>
      <c r="O71" s="49" t="s">
        <v>123</v>
      </c>
      <c r="P71" s="49" t="s">
        <v>126</v>
      </c>
      <c r="Q71" s="49" t="s">
        <v>3</v>
      </c>
      <c r="R71" s="63">
        <f t="shared" si="32"/>
        <v>5</v>
      </c>
      <c r="S71" s="63">
        <f t="shared" si="33"/>
        <v>5</v>
      </c>
      <c r="T71" s="63">
        <f t="shared" si="34"/>
        <v>0</v>
      </c>
      <c r="U71" s="63">
        <f t="shared" si="35"/>
        <v>10</v>
      </c>
      <c r="V71" s="49" t="str">
        <f t="shared" si="36"/>
        <v>Control Débil</v>
      </c>
      <c r="W71" s="48" t="str">
        <f t="shared" si="7"/>
        <v>Cambie el valor del impacto</v>
      </c>
      <c r="X71" s="50" t="s">
        <v>327</v>
      </c>
      <c r="Y71" s="49"/>
      <c r="Z71" s="49"/>
      <c r="AA71" s="63">
        <f t="shared" si="14"/>
        <v>0</v>
      </c>
      <c r="AB71" s="63">
        <f t="shared" si="15"/>
        <v>0</v>
      </c>
      <c r="AC71" s="63">
        <f t="shared" si="16"/>
        <v>0</v>
      </c>
      <c r="AD71" s="101" t="str">
        <f t="shared" si="17"/>
        <v>Sin Dato</v>
      </c>
      <c r="AE71" s="106"/>
      <c r="AF71" s="105"/>
    </row>
    <row r="72" spans="2:32" s="41" customFormat="1" ht="216.75" hidden="1" x14ac:dyDescent="0.25">
      <c r="B72" s="75">
        <v>66</v>
      </c>
      <c r="C72" s="98" t="s">
        <v>322</v>
      </c>
      <c r="D72" s="49" t="s">
        <v>110</v>
      </c>
      <c r="E72" s="97" t="s">
        <v>328</v>
      </c>
      <c r="F72" s="49" t="s">
        <v>329</v>
      </c>
      <c r="G72" s="49" t="s">
        <v>330</v>
      </c>
      <c r="H72" s="49" t="s">
        <v>17</v>
      </c>
      <c r="I72" s="49" t="s">
        <v>13</v>
      </c>
      <c r="J72" s="63">
        <f t="shared" si="30"/>
        <v>4</v>
      </c>
      <c r="K72" s="63">
        <f t="shared" si="31"/>
        <v>4</v>
      </c>
      <c r="L72" s="77">
        <f t="shared" si="12"/>
        <v>16</v>
      </c>
      <c r="M72" s="49" t="str">
        <f t="shared" si="13"/>
        <v>Extremo</v>
      </c>
      <c r="N72" s="93" t="s">
        <v>331</v>
      </c>
      <c r="O72" s="49" t="s">
        <v>124</v>
      </c>
      <c r="P72" s="49" t="s">
        <v>126</v>
      </c>
      <c r="Q72" s="49" t="s">
        <v>2</v>
      </c>
      <c r="R72" s="63">
        <f t="shared" si="32"/>
        <v>15</v>
      </c>
      <c r="S72" s="63">
        <f t="shared" si="33"/>
        <v>5</v>
      </c>
      <c r="T72" s="63">
        <f t="shared" si="34"/>
        <v>0</v>
      </c>
      <c r="U72" s="63">
        <f t="shared" si="35"/>
        <v>20</v>
      </c>
      <c r="V72" s="49" t="str">
        <f t="shared" si="36"/>
        <v>Control Adecuado</v>
      </c>
      <c r="W72" s="49" t="str">
        <f t="shared" si="7"/>
        <v>Cambie el valor de la probabilidad</v>
      </c>
      <c r="X72" s="50" t="s">
        <v>327</v>
      </c>
      <c r="Y72" s="49"/>
      <c r="Z72" s="49"/>
      <c r="AA72" s="63">
        <f t="shared" si="14"/>
        <v>0</v>
      </c>
      <c r="AB72" s="63">
        <f t="shared" si="15"/>
        <v>0</v>
      </c>
      <c r="AC72" s="63">
        <f t="shared" si="16"/>
        <v>0</v>
      </c>
      <c r="AD72" s="101" t="str">
        <f t="shared" si="17"/>
        <v>Sin Dato</v>
      </c>
      <c r="AE72" s="106"/>
      <c r="AF72" s="105"/>
    </row>
    <row r="73" spans="2:32" s="41" customFormat="1" ht="140.25" hidden="1" x14ac:dyDescent="0.25">
      <c r="B73" s="75">
        <v>67</v>
      </c>
      <c r="C73" s="98" t="s">
        <v>322</v>
      </c>
      <c r="D73" s="49" t="s">
        <v>110</v>
      </c>
      <c r="E73" s="97" t="s">
        <v>332</v>
      </c>
      <c r="F73" s="67" t="s">
        <v>333</v>
      </c>
      <c r="G73" s="67" t="s">
        <v>334</v>
      </c>
      <c r="H73" s="49" t="s">
        <v>17</v>
      </c>
      <c r="I73" s="49" t="s">
        <v>20</v>
      </c>
      <c r="J73" s="63">
        <f>IF(H73="Raro",1,(IF(H73="Poco Probable",2,(IF(H73="Posible",3,(IF(H73="Probable",4,(IF(H73="Casi Seguro",5,0)))))))))</f>
        <v>4</v>
      </c>
      <c r="K73" s="63">
        <f>IF(I73="Insignificante",1,(IF(I73="Menor",2,(IF(I73="Moderado",3,(IF(I73="Mayor",4,(IF(I73="Catastrófico",5,0)))))))))</f>
        <v>3</v>
      </c>
      <c r="L73" s="77">
        <f t="shared" ref="L73:L81" si="37">J73*K73</f>
        <v>12</v>
      </c>
      <c r="M73" s="49" t="str">
        <f t="shared" ref="M73:M81" si="38">IF(L73=1,"Bajo",(IF(L73=2,"Bajo",(IF(L73=3,"Bajo",(IF(L73=4,"Medio",(IF(L73=5,"Alto",(IF(L73=6,"Medio",(IF(L73=8,"Alto",(IF(L73=9,"Alto",(IF(L73=10,"Alto",(IF(L73=12,"Alto",(IF(L73=15,"Extremo",(IF(L73=16,"Extremo",(IF(L73=20,"Extremo",(IF(L73=25,"Extremo",(IF(L73&lt;=1,"Sin Dato")))))))))))))))))))))))))))))</f>
        <v>Alto</v>
      </c>
      <c r="N73" s="93" t="s">
        <v>335</v>
      </c>
      <c r="O73" s="49" t="s">
        <v>124</v>
      </c>
      <c r="P73" s="49" t="s">
        <v>126</v>
      </c>
      <c r="Q73" s="49" t="s">
        <v>2</v>
      </c>
      <c r="R73" s="63">
        <f>IF(O73="Correctivo",5,(IF(O73="Preventivo",15,(IF(O73="Detectivo",20,0)))))</f>
        <v>15</v>
      </c>
      <c r="S73" s="63">
        <f>IF(P73="Manual",5,(IF(P73="Automático",10,0)))</f>
        <v>5</v>
      </c>
      <c r="T73" s="63">
        <f>IF(Q73="Probabilidad",0,(IF(Q73="Impacto",0,(IF(Q73="Ambos",10,0)))))</f>
        <v>0</v>
      </c>
      <c r="U73" s="63">
        <f>SUM(R73+S73+T73)</f>
        <v>20</v>
      </c>
      <c r="V73" s="49" t="str">
        <f>IF(U73=0,"Sin control",(IF(U73&lt;19,"Control Débil",(IF(((U73&gt;=20)*AND(U73&lt;29)),"Control Adecuado",IF(U73&gt;=30,"Control Fuerte","Error"))))))</f>
        <v>Control Adecuado</v>
      </c>
      <c r="W73" s="49" t="str">
        <f>IF(Q73="Probabilidad","Cambie el valor de la probabilidad",(IF(Q73="Impacto","Cambie el valor del impacto",(IF(Q73="Ambos","Cambie probabilidad e impacto","Sin Acción")))))</f>
        <v>Cambie el valor de la probabilidad</v>
      </c>
      <c r="X73" s="50" t="s">
        <v>327</v>
      </c>
      <c r="Y73" s="49"/>
      <c r="Z73" s="49"/>
      <c r="AA73" s="63">
        <f t="shared" ref="AA73:AA74" si="39">IF(Y73="Raro",1,(IF(Y73="Poco Probable",2,(IF(Y73="Posible",3,(IF(Y73="Probable",4,(IF(Y73="Casi Seguro",5,0)))))))))</f>
        <v>0</v>
      </c>
      <c r="AB73" s="63">
        <f t="shared" ref="AB73:AB74" si="40">IF(Z73="Insignificante",1,(IF(Z73="Menor",2,(IF(Z73="Moderado",3,(IF(Z73="Mayor",4,(IF(Z73="Catastrófico",5,0)))))))))</f>
        <v>0</v>
      </c>
      <c r="AC73" s="63">
        <f t="shared" ref="AC73:AC74" si="41">AA73+AB73</f>
        <v>0</v>
      </c>
      <c r="AD73" s="101" t="str">
        <f t="shared" ref="AD73:AD74" si="42">IF(AC73=2,"Bajo",(IF(AC73=3,"Bajo",(IF(AC73=4,"Bajo",(IF(AC73=5,"Medio",(IF(AC73=6,"Alto",(IF(AC73=7,"Alto",(IF(AC73=8,"Extremo",(IF(AC73=9,"Extremo",(IF(AC73=10,"Extremo",(IF(AC73&lt;=1,"Sin Dato")))))))))))))))))))</f>
        <v>Sin Dato</v>
      </c>
      <c r="AE73" s="106"/>
      <c r="AF73" s="105"/>
    </row>
    <row r="74" spans="2:32" s="41" customFormat="1" ht="293.25" hidden="1" x14ac:dyDescent="0.25">
      <c r="B74" s="75">
        <v>68</v>
      </c>
      <c r="C74" s="98" t="s">
        <v>322</v>
      </c>
      <c r="D74" s="49" t="s">
        <v>110</v>
      </c>
      <c r="E74" s="97" t="s">
        <v>336</v>
      </c>
      <c r="F74" s="67" t="s">
        <v>337</v>
      </c>
      <c r="G74" s="67" t="s">
        <v>338</v>
      </c>
      <c r="H74" s="49" t="s">
        <v>17</v>
      </c>
      <c r="I74" s="49" t="s">
        <v>13</v>
      </c>
      <c r="J74" s="63">
        <f t="shared" ref="J74:J75" si="43">IF(H74="Raro",1,(IF(H74="Poco Probable",2,(IF(H74="Posible",3,(IF(H74="Probable",4,(IF(H74="Casi Seguro",5,0)))))))))</f>
        <v>4</v>
      </c>
      <c r="K74" s="63">
        <f t="shared" ref="K74:K75" si="44">IF(I74="Insignificante",1,(IF(I74="Menor",2,(IF(I74="Moderado",3,(IF(I74="Mayor",4,(IF(I74="Catastrófico",5,0)))))))))</f>
        <v>4</v>
      </c>
      <c r="L74" s="77">
        <f t="shared" si="37"/>
        <v>16</v>
      </c>
      <c r="M74" s="49" t="str">
        <f t="shared" si="38"/>
        <v>Extremo</v>
      </c>
      <c r="N74" s="93" t="s">
        <v>339</v>
      </c>
      <c r="O74" s="49" t="s">
        <v>123</v>
      </c>
      <c r="P74" s="49" t="s">
        <v>126</v>
      </c>
      <c r="Q74" s="49" t="s">
        <v>2</v>
      </c>
      <c r="R74" s="63">
        <f t="shared" ref="R74:R78" si="45">IF(O74="Correctivo",5,(IF(O74="Preventivo",15,(IF(O74="Detectivo",20,0)))))</f>
        <v>5</v>
      </c>
      <c r="S74" s="63">
        <f t="shared" ref="S74:S78" si="46">IF(P74="Manual",5,(IF(P74="Automático",10,0)))</f>
        <v>5</v>
      </c>
      <c r="T74" s="63">
        <f t="shared" ref="T74:T78" si="47">IF(Q74="Probabilidad",0,(IF(Q74="Impacto",0,(IF(Q74="Ambos",10,0)))))</f>
        <v>0</v>
      </c>
      <c r="U74" s="63">
        <f t="shared" ref="U74:U78" si="48">SUM(R74+S74+T74)</f>
        <v>10</v>
      </c>
      <c r="V74" s="49" t="str">
        <f t="shared" ref="V74:V78" si="49">IF(U74=0,"Sin control",(IF(U74&lt;19,"Control Débil",(IF(((U74&gt;=20)*AND(U74&lt;29)),"Control Adecuado",IF(U74&gt;=30,"Control Fuerte","Error"))))))</f>
        <v>Control Débil</v>
      </c>
      <c r="W74" s="49" t="str">
        <f t="shared" ref="W74:W78" si="50">IF(Q74="Probabilidad","Cambie el valor de la probabilidad",(IF(Q74="Impacto","Cambie el valor del impacto",(IF(Q74="Ambos","Cambie probabilidad e impacto","Sin Acción")))))</f>
        <v>Cambie el valor de la probabilidad</v>
      </c>
      <c r="X74" s="92" t="s">
        <v>340</v>
      </c>
      <c r="Y74" s="49"/>
      <c r="Z74" s="49"/>
      <c r="AA74" s="63">
        <f t="shared" si="39"/>
        <v>0</v>
      </c>
      <c r="AB74" s="63">
        <f t="shared" si="40"/>
        <v>0</v>
      </c>
      <c r="AC74" s="63">
        <f t="shared" si="41"/>
        <v>0</v>
      </c>
      <c r="AD74" s="101" t="str">
        <f t="shared" si="42"/>
        <v>Sin Dato</v>
      </c>
      <c r="AE74" s="106"/>
      <c r="AF74" s="105"/>
    </row>
    <row r="75" spans="2:32" s="41" customFormat="1" ht="139.5" hidden="1" customHeight="1" x14ac:dyDescent="0.25">
      <c r="B75" s="75">
        <v>69</v>
      </c>
      <c r="C75" s="98" t="s">
        <v>322</v>
      </c>
      <c r="D75" s="49" t="s">
        <v>110</v>
      </c>
      <c r="E75" s="97" t="s">
        <v>341</v>
      </c>
      <c r="F75" s="67" t="s">
        <v>342</v>
      </c>
      <c r="G75" s="67" t="s">
        <v>343</v>
      </c>
      <c r="H75" s="49" t="s">
        <v>143</v>
      </c>
      <c r="I75" s="49" t="s">
        <v>13</v>
      </c>
      <c r="J75" s="63">
        <f t="shared" si="43"/>
        <v>2</v>
      </c>
      <c r="K75" s="63">
        <f t="shared" si="44"/>
        <v>4</v>
      </c>
      <c r="L75" s="77">
        <f t="shared" si="37"/>
        <v>8</v>
      </c>
      <c r="M75" s="49" t="str">
        <f t="shared" si="38"/>
        <v>Alto</v>
      </c>
      <c r="N75" s="93" t="s">
        <v>344</v>
      </c>
      <c r="O75" s="49" t="s">
        <v>124</v>
      </c>
      <c r="P75" s="49" t="s">
        <v>126</v>
      </c>
      <c r="Q75" s="49" t="s">
        <v>3</v>
      </c>
      <c r="R75" s="63">
        <f t="shared" si="45"/>
        <v>15</v>
      </c>
      <c r="S75" s="63">
        <f t="shared" si="46"/>
        <v>5</v>
      </c>
      <c r="T75" s="63">
        <f t="shared" si="47"/>
        <v>0</v>
      </c>
      <c r="U75" s="63">
        <f t="shared" si="48"/>
        <v>20</v>
      </c>
      <c r="V75" s="49" t="str">
        <f t="shared" si="49"/>
        <v>Control Adecuado</v>
      </c>
      <c r="W75" s="49" t="str">
        <f t="shared" si="50"/>
        <v>Cambie el valor del impacto</v>
      </c>
      <c r="X75" s="50" t="s">
        <v>345</v>
      </c>
      <c r="Y75" s="49"/>
      <c r="Z75" s="49"/>
      <c r="AA75" s="63">
        <f t="shared" ref="AA75" si="51">IF(Y75="Raro",1,(IF(Y75="Poco Probable",2,(IF(Y75="Posible",3,(IF(Y75="Probable",4,(IF(Y75="Casi Seguro",5,0)))))))))</f>
        <v>0</v>
      </c>
      <c r="AB75" s="63">
        <f t="shared" ref="AB75" si="52">IF(Z75="Insignificante",1,(IF(Z75="Menor",2,(IF(Z75="Moderado",3,(IF(Z75="Mayor",4,(IF(Z75="Catastrófico",5,0)))))))))</f>
        <v>0</v>
      </c>
      <c r="AC75" s="63">
        <f t="shared" ref="AC75" si="53">AA75+AB75</f>
        <v>0</v>
      </c>
      <c r="AD75" s="101" t="str">
        <f t="shared" ref="AD75" si="54">IF(AC75=2,"Bajo",(IF(AC75=3,"Bajo",(IF(AC75=4,"Bajo",(IF(AC75=5,"Medio",(IF(AC75=6,"Alto",(IF(AC75=7,"Alto",(IF(AC75=8,"Extremo",(IF(AC75=9,"Extremo",(IF(AC75=10,"Extremo",(IF(AC75&lt;=1,"Sin Dato")))))))))))))))))))</f>
        <v>Sin Dato</v>
      </c>
      <c r="AE75" s="106"/>
      <c r="AF75" s="105"/>
    </row>
    <row r="76" spans="2:32" s="41" customFormat="1" ht="171" customHeight="1" x14ac:dyDescent="0.25">
      <c r="B76" s="75">
        <v>70</v>
      </c>
      <c r="C76" s="109" t="s">
        <v>62</v>
      </c>
      <c r="D76" s="49" t="s">
        <v>111</v>
      </c>
      <c r="E76" s="95" t="s">
        <v>465</v>
      </c>
      <c r="F76" s="95" t="s">
        <v>466</v>
      </c>
      <c r="G76" s="95" t="s">
        <v>467</v>
      </c>
      <c r="H76" s="49" t="s">
        <v>15</v>
      </c>
      <c r="I76" s="49" t="s">
        <v>13</v>
      </c>
      <c r="J76" s="63">
        <f t="shared" ref="J76:J81" si="55">IF(H76="Raro",1,(IF(H76="Poco Probable",2,(IF(H76="Posible",3,(IF(H76="Probable",4,(IF(H76="Casi Seguro",5,0)))))))))</f>
        <v>1</v>
      </c>
      <c r="K76" s="63">
        <f t="shared" ref="K76:K81" si="56">IF(I76="Insignificante",1,(IF(I76="Menor",2,(IF(I76="Moderado",3,(IF(I76="Mayor",4,(IF(I76="Catastrófico",5,0)))))))))</f>
        <v>4</v>
      </c>
      <c r="L76" s="77">
        <f t="shared" si="37"/>
        <v>4</v>
      </c>
      <c r="M76" s="49" t="str">
        <f t="shared" si="38"/>
        <v>Medio</v>
      </c>
      <c r="N76" s="50" t="s">
        <v>468</v>
      </c>
      <c r="O76" s="95" t="s">
        <v>124</v>
      </c>
      <c r="P76" s="95" t="s">
        <v>126</v>
      </c>
      <c r="Q76" s="95" t="s">
        <v>2</v>
      </c>
      <c r="R76" s="63">
        <f t="shared" si="45"/>
        <v>15</v>
      </c>
      <c r="S76" s="63">
        <f t="shared" si="46"/>
        <v>5</v>
      </c>
      <c r="T76" s="63">
        <f t="shared" si="47"/>
        <v>0</v>
      </c>
      <c r="U76" s="63">
        <f t="shared" si="48"/>
        <v>20</v>
      </c>
      <c r="V76" s="49" t="str">
        <f t="shared" si="49"/>
        <v>Control Adecuado</v>
      </c>
      <c r="W76" s="49" t="str">
        <f t="shared" si="50"/>
        <v>Cambie el valor de la probabilidad</v>
      </c>
      <c r="X76" s="50" t="s">
        <v>469</v>
      </c>
      <c r="Y76" s="49"/>
      <c r="Z76" s="49"/>
      <c r="AA76" s="63">
        <f t="shared" ref="AA76:AA81" si="57">IF(Y76="Raro",1,(IF(Y76="Poco Probable",2,(IF(Y76="Posible",3,(IF(Y76="Probable",4,(IF(Y76="Casi Seguro",5,0)))))))))</f>
        <v>0</v>
      </c>
      <c r="AB76" s="63">
        <f t="shared" ref="AB76:AB81" si="58">IF(Z76="Insignificante",1,(IF(Z76="Menor",2,(IF(Z76="Moderado",3,(IF(Z76="Mayor",4,(IF(Z76="Catastrófico",5,0)))))))))</f>
        <v>0</v>
      </c>
      <c r="AC76" s="63">
        <f t="shared" ref="AC76:AC81" si="59">AA76+AB76</f>
        <v>0</v>
      </c>
      <c r="AD76" s="101" t="str">
        <f t="shared" ref="AD76:AD81" si="60">IF(AC76=2,"Bajo",(IF(AC76=3,"Bajo",(IF(AC76=4,"Bajo",(IF(AC76=5,"Medio",(IF(AC76=6,"Alto",(IF(AC76=7,"Alto",(IF(AC76=8,"Extremo",(IF(AC76=9,"Extremo",(IF(AC76=10,"Extremo",(IF(AC76&lt;=1,"Sin Dato")))))))))))))))))))</f>
        <v>Sin Dato</v>
      </c>
      <c r="AE76" s="95"/>
      <c r="AF76" s="49"/>
    </row>
    <row r="77" spans="2:32" s="41" customFormat="1" ht="140.25" customHeight="1" x14ac:dyDescent="0.25">
      <c r="B77" s="75">
        <v>71</v>
      </c>
      <c r="C77" s="109" t="s">
        <v>93</v>
      </c>
      <c r="D77" s="49" t="s">
        <v>111</v>
      </c>
      <c r="E77" s="95" t="s">
        <v>357</v>
      </c>
      <c r="F77" s="95" t="s">
        <v>470</v>
      </c>
      <c r="G77" s="95" t="s">
        <v>358</v>
      </c>
      <c r="H77" s="49" t="s">
        <v>16</v>
      </c>
      <c r="I77" s="49" t="s">
        <v>20</v>
      </c>
      <c r="J77" s="63">
        <f t="shared" si="55"/>
        <v>3</v>
      </c>
      <c r="K77" s="63">
        <f t="shared" si="56"/>
        <v>3</v>
      </c>
      <c r="L77" s="77">
        <f t="shared" si="37"/>
        <v>9</v>
      </c>
      <c r="M77" s="49" t="str">
        <f t="shared" si="38"/>
        <v>Alto</v>
      </c>
      <c r="N77" s="50" t="s">
        <v>471</v>
      </c>
      <c r="O77" s="49" t="s">
        <v>123</v>
      </c>
      <c r="P77" s="49" t="s">
        <v>126</v>
      </c>
      <c r="Q77" s="49" t="s">
        <v>3</v>
      </c>
      <c r="R77" s="63">
        <f t="shared" si="45"/>
        <v>5</v>
      </c>
      <c r="S77" s="63">
        <f t="shared" si="46"/>
        <v>5</v>
      </c>
      <c r="T77" s="63">
        <f t="shared" si="47"/>
        <v>0</v>
      </c>
      <c r="U77" s="63">
        <f t="shared" si="48"/>
        <v>10</v>
      </c>
      <c r="V77" s="49" t="str">
        <f t="shared" si="49"/>
        <v>Control Débil</v>
      </c>
      <c r="W77" s="48" t="str">
        <f t="shared" si="50"/>
        <v>Cambie el valor del impacto</v>
      </c>
      <c r="X77" s="50" t="s">
        <v>472</v>
      </c>
      <c r="Y77" s="49"/>
      <c r="Z77" s="49"/>
      <c r="AA77" s="63">
        <f t="shared" si="57"/>
        <v>0</v>
      </c>
      <c r="AB77" s="63">
        <f t="shared" si="58"/>
        <v>0</v>
      </c>
      <c r="AC77" s="63">
        <f t="shared" si="59"/>
        <v>0</v>
      </c>
      <c r="AD77" s="101" t="str">
        <f t="shared" si="60"/>
        <v>Sin Dato</v>
      </c>
      <c r="AE77" s="95"/>
      <c r="AF77" s="49"/>
    </row>
    <row r="78" spans="2:32" s="41" customFormat="1" ht="156" customHeight="1" x14ac:dyDescent="0.25">
      <c r="B78" s="75">
        <v>72</v>
      </c>
      <c r="C78" s="110" t="s">
        <v>93</v>
      </c>
      <c r="D78" s="58" t="s">
        <v>111</v>
      </c>
      <c r="E78" s="49" t="s">
        <v>359</v>
      </c>
      <c r="F78" s="49" t="s">
        <v>360</v>
      </c>
      <c r="G78" s="49" t="s">
        <v>361</v>
      </c>
      <c r="H78" s="49" t="s">
        <v>16</v>
      </c>
      <c r="I78" s="49" t="s">
        <v>12</v>
      </c>
      <c r="J78" s="63">
        <f t="shared" si="55"/>
        <v>3</v>
      </c>
      <c r="K78" s="63">
        <f t="shared" si="56"/>
        <v>2</v>
      </c>
      <c r="L78" s="77">
        <f t="shared" si="37"/>
        <v>6</v>
      </c>
      <c r="M78" s="49" t="str">
        <f t="shared" si="38"/>
        <v>Medio</v>
      </c>
      <c r="N78" s="50" t="s">
        <v>473</v>
      </c>
      <c r="O78" s="95" t="s">
        <v>124</v>
      </c>
      <c r="P78" s="95" t="s">
        <v>126</v>
      </c>
      <c r="Q78" s="95" t="s">
        <v>2</v>
      </c>
      <c r="R78" s="63">
        <f t="shared" si="45"/>
        <v>15</v>
      </c>
      <c r="S78" s="63">
        <f t="shared" si="46"/>
        <v>5</v>
      </c>
      <c r="T78" s="63">
        <f t="shared" si="47"/>
        <v>0</v>
      </c>
      <c r="U78" s="63">
        <f t="shared" si="48"/>
        <v>20</v>
      </c>
      <c r="V78" s="49" t="str">
        <f t="shared" si="49"/>
        <v>Control Adecuado</v>
      </c>
      <c r="W78" s="49" t="str">
        <f t="shared" si="50"/>
        <v>Cambie el valor de la probabilidad</v>
      </c>
      <c r="X78" s="50" t="s">
        <v>370</v>
      </c>
      <c r="Y78" s="49"/>
      <c r="Z78" s="49"/>
      <c r="AA78" s="63">
        <f t="shared" si="57"/>
        <v>0</v>
      </c>
      <c r="AB78" s="63">
        <f t="shared" si="58"/>
        <v>0</v>
      </c>
      <c r="AC78" s="63">
        <f t="shared" si="59"/>
        <v>0</v>
      </c>
      <c r="AD78" s="101" t="str">
        <f t="shared" si="60"/>
        <v>Sin Dato</v>
      </c>
      <c r="AE78" s="95"/>
      <c r="AF78" s="49"/>
    </row>
    <row r="79" spans="2:32" s="41" customFormat="1" ht="249" customHeight="1" x14ac:dyDescent="0.25">
      <c r="B79" s="75">
        <v>73</v>
      </c>
      <c r="C79" s="110" t="s">
        <v>93</v>
      </c>
      <c r="D79" s="58" t="s">
        <v>111</v>
      </c>
      <c r="E79" s="49" t="s">
        <v>362</v>
      </c>
      <c r="F79" s="49" t="s">
        <v>474</v>
      </c>
      <c r="G79" s="49" t="s">
        <v>363</v>
      </c>
      <c r="H79" s="49" t="s">
        <v>143</v>
      </c>
      <c r="I79" s="49" t="s">
        <v>13</v>
      </c>
      <c r="J79" s="63">
        <f t="shared" si="55"/>
        <v>2</v>
      </c>
      <c r="K79" s="63">
        <f t="shared" si="56"/>
        <v>4</v>
      </c>
      <c r="L79" s="77">
        <f t="shared" si="37"/>
        <v>8</v>
      </c>
      <c r="M79" s="49" t="str">
        <f t="shared" si="38"/>
        <v>Alto</v>
      </c>
      <c r="N79" s="50" t="s">
        <v>475</v>
      </c>
      <c r="O79" s="49" t="s">
        <v>124</v>
      </c>
      <c r="P79" s="49" t="s">
        <v>126</v>
      </c>
      <c r="Q79" s="49" t="s">
        <v>3</v>
      </c>
      <c r="R79" s="63">
        <f t="shared" ref="R79:R81" si="61">IF(O79="Correctivo",5,(IF(O79="Preventivo",15,(IF(O79="Detectivo",20,0)))))</f>
        <v>15</v>
      </c>
      <c r="S79" s="63">
        <f t="shared" ref="S79:S81" si="62">IF(P79="Manual",5,(IF(P79="Automático",10,0)))</f>
        <v>5</v>
      </c>
      <c r="T79" s="63">
        <f t="shared" ref="T79:T81" si="63">IF(Q79="Probabilidad",0,(IF(Q79="Impacto",0,(IF(Q79="Ambos",10,0)))))</f>
        <v>0</v>
      </c>
      <c r="U79" s="63">
        <f t="shared" ref="U79:U81" si="64">SUM(R79+S79+T79)</f>
        <v>20</v>
      </c>
      <c r="V79" s="49" t="str">
        <f t="shared" ref="V79:V81" si="65">IF(U79=0,"Sin control",(IF(U79&lt;19,"Control Débil",(IF(((U79&gt;=20)*AND(U79&lt;29)),"Control Adecuado",IF(U79&gt;=30,"Control Fuerte","Error"))))))</f>
        <v>Control Adecuado</v>
      </c>
      <c r="W79" s="49" t="str">
        <f t="shared" ref="W79:W81" si="66">IF(Q79="Probabilidad","Cambie el valor de la probabilidad",(IF(Q79="Impacto","Cambie el valor del impacto",(IF(Q79="Ambos","Cambie probabilidad e impacto","Sin Acción")))))</f>
        <v>Cambie el valor del impacto</v>
      </c>
      <c r="X79" s="50" t="s">
        <v>476</v>
      </c>
      <c r="Y79" s="49"/>
      <c r="Z79" s="49"/>
      <c r="AA79" s="63">
        <f t="shared" si="57"/>
        <v>0</v>
      </c>
      <c r="AB79" s="63">
        <f t="shared" si="58"/>
        <v>0</v>
      </c>
      <c r="AC79" s="63">
        <f t="shared" si="59"/>
        <v>0</v>
      </c>
      <c r="AD79" s="101" t="str">
        <f t="shared" si="60"/>
        <v>Sin Dato</v>
      </c>
      <c r="AE79" s="95"/>
      <c r="AF79" s="49"/>
    </row>
    <row r="80" spans="2:32" s="41" customFormat="1" ht="203.25" customHeight="1" x14ac:dyDescent="0.25">
      <c r="B80" s="75">
        <v>74</v>
      </c>
      <c r="C80" s="110" t="s">
        <v>62</v>
      </c>
      <c r="D80" s="58" t="s">
        <v>111</v>
      </c>
      <c r="E80" s="49" t="s">
        <v>364</v>
      </c>
      <c r="F80" s="49" t="s">
        <v>477</v>
      </c>
      <c r="G80" s="49" t="s">
        <v>365</v>
      </c>
      <c r="H80" s="49" t="s">
        <v>143</v>
      </c>
      <c r="I80" s="49" t="s">
        <v>14</v>
      </c>
      <c r="J80" s="63">
        <f t="shared" si="55"/>
        <v>2</v>
      </c>
      <c r="K80" s="63">
        <f t="shared" si="56"/>
        <v>5</v>
      </c>
      <c r="L80" s="77">
        <f t="shared" si="37"/>
        <v>10</v>
      </c>
      <c r="M80" s="49" t="str">
        <f t="shared" si="38"/>
        <v>Alto</v>
      </c>
      <c r="N80" s="50" t="s">
        <v>478</v>
      </c>
      <c r="O80" s="95" t="s">
        <v>124</v>
      </c>
      <c r="P80" s="95" t="s">
        <v>126</v>
      </c>
      <c r="Q80" s="95" t="s">
        <v>2</v>
      </c>
      <c r="R80" s="63">
        <f t="shared" si="61"/>
        <v>15</v>
      </c>
      <c r="S80" s="63">
        <f t="shared" si="62"/>
        <v>5</v>
      </c>
      <c r="T80" s="63">
        <f t="shared" si="63"/>
        <v>0</v>
      </c>
      <c r="U80" s="63">
        <f t="shared" si="64"/>
        <v>20</v>
      </c>
      <c r="V80" s="49" t="str">
        <f t="shared" si="65"/>
        <v>Control Adecuado</v>
      </c>
      <c r="W80" s="49" t="str">
        <f t="shared" si="66"/>
        <v>Cambie el valor de la probabilidad</v>
      </c>
      <c r="X80" s="50" t="s">
        <v>371</v>
      </c>
      <c r="Y80" s="49"/>
      <c r="Z80" s="49"/>
      <c r="AA80" s="63">
        <f t="shared" si="57"/>
        <v>0</v>
      </c>
      <c r="AB80" s="63">
        <f t="shared" si="58"/>
        <v>0</v>
      </c>
      <c r="AC80" s="63">
        <f t="shared" si="59"/>
        <v>0</v>
      </c>
      <c r="AD80" s="101" t="str">
        <f t="shared" si="60"/>
        <v>Sin Dato</v>
      </c>
      <c r="AE80" s="95"/>
      <c r="AF80" s="49"/>
    </row>
    <row r="81" spans="2:32" s="41" customFormat="1" ht="75" customHeight="1" x14ac:dyDescent="0.25">
      <c r="B81" s="75">
        <v>76</v>
      </c>
      <c r="C81" s="110" t="s">
        <v>93</v>
      </c>
      <c r="D81" s="58" t="s">
        <v>111</v>
      </c>
      <c r="E81" s="93" t="s">
        <v>366</v>
      </c>
      <c r="F81" s="67" t="s">
        <v>367</v>
      </c>
      <c r="G81" s="67" t="s">
        <v>368</v>
      </c>
      <c r="H81" s="49" t="s">
        <v>16</v>
      </c>
      <c r="I81" s="49" t="s">
        <v>20</v>
      </c>
      <c r="J81" s="63">
        <f t="shared" si="55"/>
        <v>3</v>
      </c>
      <c r="K81" s="63">
        <f t="shared" si="56"/>
        <v>3</v>
      </c>
      <c r="L81" s="77">
        <f t="shared" si="37"/>
        <v>9</v>
      </c>
      <c r="M81" s="49" t="str">
        <f t="shared" si="38"/>
        <v>Alto</v>
      </c>
      <c r="N81" s="50" t="s">
        <v>369</v>
      </c>
      <c r="O81" s="49" t="s">
        <v>123</v>
      </c>
      <c r="P81" s="49" t="s">
        <v>126</v>
      </c>
      <c r="Q81" s="49" t="s">
        <v>3</v>
      </c>
      <c r="R81" s="63">
        <f t="shared" si="61"/>
        <v>5</v>
      </c>
      <c r="S81" s="63">
        <f t="shared" si="62"/>
        <v>5</v>
      </c>
      <c r="T81" s="63">
        <f t="shared" si="63"/>
        <v>0</v>
      </c>
      <c r="U81" s="63">
        <f t="shared" si="64"/>
        <v>10</v>
      </c>
      <c r="V81" s="49" t="str">
        <f t="shared" si="65"/>
        <v>Control Débil</v>
      </c>
      <c r="W81" s="48" t="str">
        <f t="shared" si="66"/>
        <v>Cambie el valor del impacto</v>
      </c>
      <c r="X81" s="50" t="s">
        <v>372</v>
      </c>
      <c r="Y81" s="49"/>
      <c r="Z81" s="49"/>
      <c r="AA81" s="63">
        <f t="shared" si="57"/>
        <v>0</v>
      </c>
      <c r="AB81" s="63">
        <f t="shared" si="58"/>
        <v>0</v>
      </c>
      <c r="AC81" s="63">
        <f t="shared" si="59"/>
        <v>0</v>
      </c>
      <c r="AD81" s="101" t="str">
        <f t="shared" si="60"/>
        <v>Sin Dato</v>
      </c>
      <c r="AE81" s="95"/>
      <c r="AF81" s="49"/>
    </row>
    <row r="82" spans="2:32" s="41" customFormat="1" x14ac:dyDescent="0.25">
      <c r="B82" s="75"/>
      <c r="C82" s="54"/>
      <c r="D82" s="49"/>
      <c r="E82" s="90"/>
      <c r="F82" s="90"/>
      <c r="G82" s="90"/>
      <c r="H82" s="49"/>
      <c r="I82" s="49"/>
      <c r="J82" s="63"/>
      <c r="K82" s="63"/>
      <c r="L82" s="63"/>
      <c r="N82" s="90"/>
      <c r="O82" s="73"/>
      <c r="P82" s="73"/>
      <c r="Q82" s="73"/>
      <c r="R82" s="63"/>
      <c r="S82" s="63"/>
      <c r="T82" s="63"/>
      <c r="U82" s="63"/>
      <c r="V82" s="49"/>
      <c r="W82" s="49"/>
      <c r="X82" s="50"/>
      <c r="Y82" s="49"/>
      <c r="Z82" s="49"/>
      <c r="AA82" s="63"/>
      <c r="AB82" s="63"/>
      <c r="AC82" s="63"/>
      <c r="AD82" s="101"/>
      <c r="AE82" s="49"/>
      <c r="AF82" s="49"/>
    </row>
    <row r="83" spans="2:32" s="41" customFormat="1" x14ac:dyDescent="0.25">
      <c r="B83" s="75"/>
      <c r="C83" s="54"/>
      <c r="D83" s="49"/>
      <c r="E83" s="90"/>
      <c r="F83" s="90"/>
      <c r="G83" s="90"/>
      <c r="H83" s="49"/>
      <c r="I83" s="49"/>
      <c r="J83" s="63"/>
      <c r="K83" s="63"/>
      <c r="L83" s="63"/>
      <c r="M83" s="49"/>
      <c r="N83" s="90"/>
      <c r="O83" s="95"/>
      <c r="P83" s="95"/>
      <c r="Q83" s="95"/>
      <c r="R83" s="63"/>
      <c r="S83" s="63"/>
      <c r="T83" s="63"/>
      <c r="U83" s="63"/>
      <c r="V83" s="49"/>
      <c r="W83" s="49"/>
      <c r="X83" s="50"/>
      <c r="Y83" s="49"/>
      <c r="Z83" s="49"/>
      <c r="AA83" s="63"/>
      <c r="AB83" s="63"/>
      <c r="AC83" s="63"/>
      <c r="AD83" s="101"/>
      <c r="AE83" s="49"/>
      <c r="AF83" s="49"/>
    </row>
    <row r="84" spans="2:32" s="41" customFormat="1" x14ac:dyDescent="0.25">
      <c r="B84" s="75"/>
      <c r="C84" s="54"/>
      <c r="D84" s="49"/>
      <c r="E84" s="90"/>
      <c r="F84" s="90"/>
      <c r="G84" s="90"/>
      <c r="H84" s="49"/>
      <c r="I84" s="49"/>
      <c r="J84" s="63"/>
      <c r="K84" s="63"/>
      <c r="L84" s="63"/>
      <c r="M84" s="49"/>
      <c r="N84" s="90"/>
      <c r="O84" s="95"/>
      <c r="P84" s="95"/>
      <c r="Q84" s="95"/>
      <c r="R84" s="63"/>
      <c r="S84" s="63"/>
      <c r="T84" s="63"/>
      <c r="U84" s="63"/>
      <c r="V84" s="49"/>
      <c r="W84" s="49"/>
      <c r="X84" s="50"/>
      <c r="Y84" s="49"/>
      <c r="Z84" s="49"/>
      <c r="AA84" s="63"/>
      <c r="AB84" s="63"/>
      <c r="AC84" s="63"/>
      <c r="AD84" s="101"/>
      <c r="AE84" s="49"/>
      <c r="AF84" s="49"/>
    </row>
    <row r="85" spans="2:32" s="41" customFormat="1" x14ac:dyDescent="0.25">
      <c r="B85" s="75"/>
      <c r="C85" s="54"/>
      <c r="D85" s="49"/>
      <c r="E85" s="90"/>
      <c r="F85" s="90"/>
      <c r="G85" s="90"/>
      <c r="H85" s="49"/>
      <c r="I85" s="49"/>
      <c r="J85" s="63"/>
      <c r="K85" s="63"/>
      <c r="L85" s="63"/>
      <c r="M85" s="49"/>
      <c r="N85" s="90"/>
      <c r="O85" s="95"/>
      <c r="P85" s="95"/>
      <c r="Q85" s="95"/>
      <c r="R85" s="63"/>
      <c r="S85" s="63"/>
      <c r="T85" s="63"/>
      <c r="U85" s="63"/>
      <c r="V85" s="49"/>
      <c r="W85" s="49"/>
      <c r="X85" s="50"/>
      <c r="Y85" s="49"/>
      <c r="Z85" s="49"/>
      <c r="AA85" s="63"/>
      <c r="AB85" s="63"/>
      <c r="AC85" s="63"/>
      <c r="AD85" s="101"/>
      <c r="AE85" s="49"/>
      <c r="AF85" s="49"/>
    </row>
    <row r="86" spans="2:32" s="41" customFormat="1" x14ac:dyDescent="0.25">
      <c r="B86" s="75"/>
      <c r="C86" s="54"/>
      <c r="D86" s="49"/>
      <c r="E86" s="90"/>
      <c r="F86" s="90"/>
      <c r="G86" s="90"/>
      <c r="H86" s="49"/>
      <c r="I86" s="49"/>
      <c r="J86" s="63"/>
      <c r="K86" s="63"/>
      <c r="L86" s="63"/>
      <c r="M86" s="49"/>
      <c r="N86" s="90"/>
      <c r="O86" s="95"/>
      <c r="P86" s="95"/>
      <c r="Q86" s="95"/>
      <c r="R86" s="63"/>
      <c r="S86" s="63"/>
      <c r="T86" s="63"/>
      <c r="U86" s="63"/>
      <c r="V86" s="49"/>
      <c r="W86" s="49"/>
      <c r="X86" s="50"/>
      <c r="Y86" s="49"/>
      <c r="Z86" s="49"/>
      <c r="AA86" s="63"/>
      <c r="AB86" s="63"/>
      <c r="AC86" s="63"/>
      <c r="AD86" s="101"/>
      <c r="AE86" s="49"/>
      <c r="AF86" s="49"/>
    </row>
    <row r="87" spans="2:32" s="41" customFormat="1" x14ac:dyDescent="0.25">
      <c r="B87" s="75"/>
      <c r="C87" s="54"/>
      <c r="D87" s="49"/>
      <c r="E87" s="90"/>
      <c r="F87" s="90"/>
      <c r="G87" s="90"/>
      <c r="H87" s="49"/>
      <c r="I87" s="49"/>
      <c r="J87" s="63"/>
      <c r="K87" s="63"/>
      <c r="L87" s="63"/>
      <c r="M87" s="49"/>
      <c r="N87" s="90"/>
      <c r="O87" s="95"/>
      <c r="P87" s="95"/>
      <c r="Q87" s="95"/>
      <c r="R87" s="63"/>
      <c r="S87" s="63"/>
      <c r="T87" s="63"/>
      <c r="U87" s="63"/>
      <c r="V87" s="49"/>
      <c r="W87" s="49"/>
      <c r="X87" s="50"/>
      <c r="Y87" s="49"/>
      <c r="Z87" s="49"/>
      <c r="AA87" s="63"/>
      <c r="AB87" s="63"/>
      <c r="AC87" s="63"/>
      <c r="AD87" s="101"/>
      <c r="AE87" s="49"/>
      <c r="AF87" s="49"/>
    </row>
    <row r="88" spans="2:32" s="41" customFormat="1" x14ac:dyDescent="0.25">
      <c r="B88" s="75"/>
      <c r="C88" s="54"/>
      <c r="D88" s="49"/>
      <c r="E88" s="90"/>
      <c r="F88" s="90"/>
      <c r="G88" s="90"/>
      <c r="H88" s="49"/>
      <c r="I88" s="49"/>
      <c r="J88" s="63"/>
      <c r="K88" s="63"/>
      <c r="L88" s="63"/>
      <c r="M88" s="49"/>
      <c r="N88" s="90"/>
      <c r="O88" s="95"/>
      <c r="P88" s="95"/>
      <c r="Q88" s="95"/>
      <c r="R88" s="63"/>
      <c r="S88" s="63"/>
      <c r="T88" s="63"/>
      <c r="U88" s="63"/>
      <c r="V88" s="49"/>
      <c r="W88" s="49"/>
      <c r="X88" s="50"/>
      <c r="Y88" s="49"/>
      <c r="Z88" s="49"/>
      <c r="AA88" s="63"/>
      <c r="AB88" s="63"/>
      <c r="AC88" s="63"/>
      <c r="AD88" s="101"/>
      <c r="AE88" s="49"/>
      <c r="AF88" s="49"/>
    </row>
    <row r="89" spans="2:32" s="41" customFormat="1" x14ac:dyDescent="0.25">
      <c r="B89" s="75"/>
      <c r="C89" s="54"/>
      <c r="D89" s="49"/>
      <c r="E89" s="90"/>
      <c r="F89" s="90"/>
      <c r="G89" s="90"/>
      <c r="H89" s="49"/>
      <c r="I89" s="49"/>
      <c r="J89" s="63"/>
      <c r="K89" s="63"/>
      <c r="L89" s="63"/>
      <c r="M89" s="49"/>
      <c r="N89" s="90"/>
      <c r="O89" s="95"/>
      <c r="P89" s="95"/>
      <c r="Q89" s="95"/>
      <c r="R89" s="63"/>
      <c r="S89" s="63"/>
      <c r="T89" s="63"/>
      <c r="U89" s="63"/>
      <c r="V89" s="49"/>
      <c r="W89" s="49"/>
      <c r="X89" s="50"/>
      <c r="Y89" s="49"/>
      <c r="Z89" s="49"/>
      <c r="AA89" s="63"/>
      <c r="AB89" s="63"/>
      <c r="AC89" s="63"/>
      <c r="AD89" s="101"/>
      <c r="AE89" s="49"/>
      <c r="AF89" s="49"/>
    </row>
    <row r="90" spans="2:32" s="41" customFormat="1" x14ac:dyDescent="0.25">
      <c r="B90" s="75"/>
      <c r="C90" s="54"/>
      <c r="D90" s="49"/>
      <c r="E90" s="90"/>
      <c r="F90" s="90"/>
      <c r="G90" s="90"/>
      <c r="H90" s="49"/>
      <c r="I90" s="49"/>
      <c r="J90" s="63"/>
      <c r="K90" s="63"/>
      <c r="L90" s="63"/>
      <c r="M90" s="49" t="str">
        <f>IF(L82=2,"Bajo",(IF(L82=3,"Bajo",(IF(L82=4,"Bajo",(IF(L82=5,"Medio",(IF(L82=6,"Alto",(IF(L82=7,"Alto",(IF(L82=8,"Extremo",(IF(L82=9,"Extremo",(IF(L82=10,"Extremo",(IF(L82&lt;=1,"Sin Dato")))))))))))))))))))</f>
        <v>Sin Dato</v>
      </c>
      <c r="N90" s="90"/>
      <c r="O90" s="95"/>
      <c r="P90" s="95"/>
      <c r="Q90" s="95"/>
      <c r="R90" s="63"/>
      <c r="S90" s="63"/>
      <c r="T90" s="63"/>
      <c r="U90" s="63"/>
      <c r="V90" s="49"/>
      <c r="W90" s="49"/>
      <c r="X90" s="50"/>
      <c r="Y90" s="49"/>
      <c r="Z90" s="49"/>
      <c r="AA90" s="63"/>
      <c r="AB90" s="63"/>
      <c r="AC90" s="63"/>
      <c r="AD90" s="101"/>
      <c r="AE90" s="49"/>
      <c r="AF90" s="49"/>
    </row>
    <row r="91" spans="2:32" s="41" customFormat="1" x14ac:dyDescent="0.25">
      <c r="B91" s="75"/>
      <c r="C91" s="54"/>
      <c r="D91" s="49"/>
      <c r="E91" s="90"/>
      <c r="F91" s="90"/>
      <c r="G91" s="90"/>
      <c r="H91" s="49"/>
      <c r="I91" s="49"/>
      <c r="J91" s="63"/>
      <c r="K91" s="63"/>
      <c r="L91" s="63"/>
      <c r="M91" s="49" t="str">
        <f t="shared" ref="M91:M121" si="67">IF(L91=2,"Bajo",(IF(L91=3,"Bajo",(IF(L91=4,"Bajo",(IF(L91=5,"Medio",(IF(L91=6,"Alto",(IF(L91=7,"Alto",(IF(L91=8,"Extremo",(IF(L91=9,"Extremo",(IF(L91=10,"Extremo",(IF(L91&lt;=1,"Sin Dato")))))))))))))))))))</f>
        <v>Sin Dato</v>
      </c>
      <c r="N91" s="90"/>
      <c r="O91" s="73"/>
      <c r="P91" s="73"/>
      <c r="Q91" s="73"/>
      <c r="R91" s="63"/>
      <c r="S91" s="63"/>
      <c r="T91" s="63"/>
      <c r="U91" s="63"/>
      <c r="V91" s="49"/>
      <c r="W91" s="49"/>
      <c r="X91" s="50"/>
      <c r="Y91" s="49"/>
      <c r="Z91" s="49"/>
      <c r="AA91" s="63"/>
      <c r="AB91" s="63"/>
      <c r="AC91" s="63"/>
      <c r="AD91" s="101"/>
      <c r="AE91" s="49"/>
      <c r="AF91" s="49"/>
    </row>
    <row r="92" spans="2:32" s="41" customFormat="1" x14ac:dyDescent="0.25">
      <c r="B92" s="75"/>
      <c r="C92" s="54"/>
      <c r="D92" s="49"/>
      <c r="E92" s="90"/>
      <c r="F92" s="90"/>
      <c r="G92" s="90"/>
      <c r="H92" s="49"/>
      <c r="I92" s="49"/>
      <c r="J92" s="63"/>
      <c r="K92" s="63"/>
      <c r="L92" s="63"/>
      <c r="M92" s="49" t="str">
        <f t="shared" si="67"/>
        <v>Sin Dato</v>
      </c>
      <c r="N92" s="90"/>
      <c r="O92" s="73"/>
      <c r="P92" s="73"/>
      <c r="Q92" s="73"/>
      <c r="R92" s="63"/>
      <c r="S92" s="63"/>
      <c r="T92" s="63"/>
      <c r="U92" s="63"/>
      <c r="V92" s="49"/>
      <c r="W92" s="49"/>
      <c r="X92" s="50"/>
      <c r="Y92" s="49"/>
      <c r="Z92" s="49"/>
      <c r="AA92" s="63"/>
      <c r="AB92" s="63"/>
      <c r="AC92" s="63"/>
      <c r="AD92" s="101"/>
      <c r="AE92" s="49"/>
      <c r="AF92" s="49"/>
    </row>
    <row r="93" spans="2:32" s="41" customFormat="1" x14ac:dyDescent="0.25">
      <c r="B93" s="75"/>
      <c r="C93" s="54"/>
      <c r="D93" s="49"/>
      <c r="E93" s="90"/>
      <c r="F93" s="90"/>
      <c r="G93" s="90"/>
      <c r="H93" s="49"/>
      <c r="I93" s="49"/>
      <c r="J93" s="63"/>
      <c r="K93" s="63"/>
      <c r="L93" s="63"/>
      <c r="M93" s="49" t="str">
        <f t="shared" si="67"/>
        <v>Sin Dato</v>
      </c>
      <c r="N93" s="90"/>
      <c r="O93" s="73"/>
      <c r="P93" s="73"/>
      <c r="Q93" s="73"/>
      <c r="R93" s="63"/>
      <c r="S93" s="63"/>
      <c r="T93" s="63"/>
      <c r="U93" s="63"/>
      <c r="V93" s="49"/>
      <c r="W93" s="49"/>
      <c r="X93" s="50"/>
      <c r="Y93" s="49"/>
      <c r="Z93" s="49"/>
      <c r="AA93" s="63"/>
      <c r="AB93" s="63"/>
      <c r="AC93" s="63"/>
      <c r="AD93" s="101"/>
      <c r="AE93" s="49"/>
      <c r="AF93" s="49"/>
    </row>
    <row r="94" spans="2:32" s="41" customFormat="1" x14ac:dyDescent="0.25">
      <c r="B94" s="75"/>
      <c r="C94" s="54"/>
      <c r="D94" s="49"/>
      <c r="E94" s="90"/>
      <c r="F94" s="90"/>
      <c r="G94" s="90"/>
      <c r="H94" s="49"/>
      <c r="I94" s="49"/>
      <c r="J94" s="63"/>
      <c r="K94" s="63"/>
      <c r="L94" s="63"/>
      <c r="M94" s="49" t="str">
        <f t="shared" si="67"/>
        <v>Sin Dato</v>
      </c>
      <c r="N94" s="90"/>
      <c r="O94" s="73"/>
      <c r="P94" s="73"/>
      <c r="Q94" s="73"/>
      <c r="R94" s="63"/>
      <c r="S94" s="63"/>
      <c r="T94" s="63"/>
      <c r="U94" s="63"/>
      <c r="V94" s="49"/>
      <c r="W94" s="49"/>
      <c r="X94" s="50"/>
      <c r="Y94" s="49"/>
      <c r="Z94" s="49"/>
      <c r="AA94" s="63"/>
      <c r="AB94" s="63"/>
      <c r="AC94" s="63"/>
      <c r="AD94" s="101"/>
      <c r="AE94" s="49"/>
      <c r="AF94" s="49"/>
    </row>
    <row r="95" spans="2:32" s="41" customFormat="1" x14ac:dyDescent="0.25">
      <c r="B95" s="75"/>
      <c r="C95" s="54"/>
      <c r="D95" s="49"/>
      <c r="E95" s="90"/>
      <c r="F95" s="90"/>
      <c r="G95" s="90"/>
      <c r="H95" s="49"/>
      <c r="I95" s="49"/>
      <c r="J95" s="63"/>
      <c r="K95" s="63"/>
      <c r="L95" s="63"/>
      <c r="M95" s="49" t="str">
        <f t="shared" si="67"/>
        <v>Sin Dato</v>
      </c>
      <c r="N95" s="90"/>
      <c r="O95" s="73"/>
      <c r="P95" s="73"/>
      <c r="Q95" s="73"/>
      <c r="R95" s="63"/>
      <c r="S95" s="63"/>
      <c r="T95" s="63"/>
      <c r="U95" s="63"/>
      <c r="V95" s="49"/>
      <c r="W95" s="49"/>
      <c r="X95" s="50"/>
      <c r="Y95" s="49"/>
      <c r="Z95" s="49"/>
      <c r="AA95" s="63"/>
      <c r="AB95" s="63"/>
      <c r="AC95" s="63"/>
      <c r="AD95" s="101"/>
      <c r="AE95" s="49"/>
      <c r="AF95" s="49"/>
    </row>
    <row r="96" spans="2:32" s="40" customFormat="1" x14ac:dyDescent="0.25">
      <c r="B96" s="75">
        <v>46</v>
      </c>
      <c r="C96" s="54"/>
      <c r="D96" s="49"/>
      <c r="E96" s="64"/>
      <c r="F96" s="49"/>
      <c r="G96" s="49"/>
      <c r="H96" s="49"/>
      <c r="I96" s="49"/>
      <c r="J96" s="63">
        <f>IF(H96="Raro",1,(IF(H96="Poco Probable",2,(IF(H96="Posible",3,(IF(H96="Probable",4,(IF(H96="Casi Seguro",5,0)))))))))</f>
        <v>0</v>
      </c>
      <c r="K96" s="63">
        <f>IF(I96="Insignificante",1,(IF(I96="Menor",2,(IF(I96="Moderado",3,(IF(I96="Mayor",4,(IF(I96="Catastrófico",5,0)))))))))</f>
        <v>0</v>
      </c>
      <c r="L96" s="63">
        <f>J96+K96</f>
        <v>0</v>
      </c>
      <c r="M96" s="49" t="str">
        <f t="shared" si="67"/>
        <v>Sin Dato</v>
      </c>
      <c r="N96" s="68"/>
      <c r="O96" s="73"/>
      <c r="P96" s="73"/>
      <c r="Q96" s="73"/>
      <c r="R96" s="63">
        <f>IF(O96="Correctivo",5,(IF(O96="Preventivo",15,(IF(O96="Detectivo",20,0)))))</f>
        <v>0</v>
      </c>
      <c r="S96" s="63">
        <f>IF(P96="Manual",5,(IF(P96="Automático",10,0)))</f>
        <v>0</v>
      </c>
      <c r="T96" s="63">
        <f>IF(Q96="Probabilidad",0,(IF(Q96="Impacto",0,(IF(Q96="Ambos",10,0)))))</f>
        <v>0</v>
      </c>
      <c r="U96" s="63">
        <f>SUM(R96+S96+T96)</f>
        <v>0</v>
      </c>
      <c r="V96" s="49" t="str">
        <f t="shared" si="6"/>
        <v>Sin control</v>
      </c>
      <c r="W96" s="49" t="str">
        <f t="shared" si="7"/>
        <v>Sin Acción</v>
      </c>
      <c r="X96" s="50"/>
      <c r="Y96" s="49"/>
      <c r="Z96" s="49"/>
      <c r="AA96" s="63">
        <f>IF(Y96="Raro",1,(IF(Y96="Poco Probable",2,(IF(Y96="Posible",3,(IF(Y96="Probable",4,(IF(Y96="Casi Seguro",5,0)))))))))</f>
        <v>0</v>
      </c>
      <c r="AB96" s="63">
        <f>IF(Z96="Insignificante",1,(IF(Z96="Menor",2,(IF(Z96="Moderado",3,(IF(Z96="Mayor",4,(IF(Z96="Catastrófico",5,0)))))))))</f>
        <v>0</v>
      </c>
      <c r="AC96" s="63">
        <f>AA96+AB96</f>
        <v>0</v>
      </c>
      <c r="AD96" s="101" t="str">
        <f>IF(AC96=2,"Bajo",(IF(AC96=3,"Bajo",(IF(AC96=4,"Bajo",(IF(AC96=5,"Medio",(IF(AC96=6,"Alto",(IF(AC96=7,"Alto",(IF(AC96=8,"Extremo",(IF(AC96=9,"Extremo",(IF(AC96=10,"Extremo",(IF(AC96&lt;=1,"Sin Dato")))))))))))))))))))</f>
        <v>Sin Dato</v>
      </c>
      <c r="AE96" s="49"/>
      <c r="AF96" s="49"/>
    </row>
    <row r="97" spans="1:32" s="40" customFormat="1" x14ac:dyDescent="0.25">
      <c r="A97" s="44"/>
      <c r="B97" s="75"/>
      <c r="C97" s="54"/>
      <c r="D97" s="49"/>
      <c r="E97" s="50"/>
      <c r="F97" s="67"/>
      <c r="G97" s="67"/>
      <c r="H97" s="49"/>
      <c r="I97" s="49"/>
      <c r="J97" s="63">
        <f>IF(H97="Raro",1,(IF(H97="Poco Probable",2,(IF(H97="Posible",3,(IF(H97="Probable",4,(IF(H97="Casi Seguro",5,0)))))))))</f>
        <v>0</v>
      </c>
      <c r="K97" s="63">
        <f>IF(I97="Insignificante",1,(IF(I97="Menor",2,(IF(I97="Moderado",3,(IF(I97="Mayor",4,(IF(I97="Catastrófico",5,0)))))))))</f>
        <v>0</v>
      </c>
      <c r="L97" s="63">
        <f>J97+K97</f>
        <v>0</v>
      </c>
      <c r="M97" s="49" t="str">
        <f t="shared" si="67"/>
        <v>Sin Dato</v>
      </c>
      <c r="N97" s="68"/>
      <c r="O97" s="73"/>
      <c r="P97" s="73"/>
      <c r="Q97" s="73"/>
      <c r="R97" s="63">
        <f>IF(O97="Correctivo",5,(IF(O97="Preventivo",15,(IF(O97="Detectivo",20,0)))))</f>
        <v>0</v>
      </c>
      <c r="S97" s="63">
        <f>IF(P97="Manual",5,(IF(P97="Automático",10,0)))</f>
        <v>0</v>
      </c>
      <c r="T97" s="63">
        <f>IF(Q97="Probabilidad",0,(IF(Q97="Impacto",0,(IF(Q97="Ambos",10,0)))))</f>
        <v>0</v>
      </c>
      <c r="U97" s="63">
        <f>SUM(R97+S97+T97)</f>
        <v>0</v>
      </c>
      <c r="V97" s="49" t="str">
        <f t="shared" si="6"/>
        <v>Sin control</v>
      </c>
      <c r="W97" s="49" t="str">
        <f t="shared" si="7"/>
        <v>Sin Acción</v>
      </c>
      <c r="X97" s="50"/>
      <c r="Y97" s="49"/>
      <c r="Z97" s="49"/>
      <c r="AA97" s="63">
        <f>IF(Y97="Raro",1,(IF(Y97="Poco Probable",2,(IF(Y97="Posible",3,(IF(Y97="Probable",4,(IF(Y97="Casi Seguro",5,0)))))))))</f>
        <v>0</v>
      </c>
      <c r="AB97" s="63">
        <f>IF(Z97="Insignificante",1,(IF(Z97="Menor",2,(IF(Z97="Moderado",3,(IF(Z97="Mayor",4,(IF(Z97="Catastrófico",5,0)))))))))</f>
        <v>0</v>
      </c>
      <c r="AC97" s="63">
        <f>AA97+AB97</f>
        <v>0</v>
      </c>
      <c r="AD97" s="101" t="str">
        <f>IF(AC97=2,"Bajo",(IF(AC97=3,"Bajo",(IF(AC97=4,"Bajo",(IF(AC97=5,"Medio",(IF(AC97=6,"Alto",(IF(AC97=7,"Alto",(IF(AC97=8,"Extremo",(IF(AC97=9,"Extremo",(IF(AC97=10,"Extremo",(IF(AC97&lt;=1,"Sin Dato")))))))))))))))))))</f>
        <v>Sin Dato</v>
      </c>
      <c r="AE97" s="49"/>
      <c r="AF97" s="49"/>
    </row>
    <row r="98" spans="1:32" s="40" customFormat="1" x14ac:dyDescent="0.25">
      <c r="B98" s="70"/>
      <c r="C98" s="54"/>
      <c r="D98" s="49"/>
      <c r="E98" s="50"/>
      <c r="F98" s="50"/>
      <c r="G98" s="67"/>
      <c r="H98" s="49"/>
      <c r="I98" s="49"/>
      <c r="J98" s="63">
        <f>IF(H98="Raro",1,(IF(H98="Poco Probable",2,(IF(H98="Posible",3,(IF(H98="Probable",4,(IF(H98="Casi Seguro",5,0)))))))))</f>
        <v>0</v>
      </c>
      <c r="K98" s="63">
        <f>IF(I98="Insignificante",1,(IF(I98="Menor",2,(IF(I98="Moderado",3,(IF(I98="Mayor",4,(IF(I98="Catastrófico",5,0)))))))))</f>
        <v>0</v>
      </c>
      <c r="L98" s="63">
        <f>J98+K98</f>
        <v>0</v>
      </c>
      <c r="M98" s="49" t="str">
        <f t="shared" si="67"/>
        <v>Sin Dato</v>
      </c>
      <c r="N98" s="69"/>
      <c r="O98" s="73"/>
      <c r="P98" s="73"/>
      <c r="Q98" s="73"/>
      <c r="R98" s="63">
        <f>IF(O98="Correctivo",5,(IF(O98="Preventivo",15,(IF(O98="Detectivo",20,0)))))</f>
        <v>0</v>
      </c>
      <c r="S98" s="63">
        <f>IF(P98="Manual",5,(IF(P98="Automático",10,0)))</f>
        <v>0</v>
      </c>
      <c r="T98" s="63">
        <f>IF(Q98="Probabilidad",0,(IF(Q98="Impacto",0,(IF(Q98="Ambos",10,0)))))</f>
        <v>0</v>
      </c>
      <c r="U98" s="63">
        <f>SUM(R98+S98+T98)</f>
        <v>0</v>
      </c>
      <c r="V98" s="49" t="str">
        <f t="shared" si="6"/>
        <v>Sin control</v>
      </c>
      <c r="W98" s="49" t="str">
        <f t="shared" si="7"/>
        <v>Sin Acción</v>
      </c>
      <c r="X98" s="50"/>
      <c r="Y98" s="49"/>
      <c r="Z98" s="49"/>
      <c r="AA98" s="63">
        <f>IF(Y98="Raro",1,(IF(Y98="Poco Probable",2,(IF(Y98="Posible",3,(IF(Y98="Probable",4,(IF(Y98="Casi Seguro",5,0)))))))))</f>
        <v>0</v>
      </c>
      <c r="AB98" s="63">
        <f>IF(Z98="Insignificante",1,(IF(Z98="Menor",2,(IF(Z98="Moderado",3,(IF(Z98="Mayor",4,(IF(Z98="Catastrófico",5,0)))))))))</f>
        <v>0</v>
      </c>
      <c r="AC98" s="63">
        <f>AA98+AB98</f>
        <v>0</v>
      </c>
      <c r="AD98" s="101" t="str">
        <f>IF(AC98=2,"Bajo",(IF(AC98=3,"Bajo",(IF(AC98=4,"Bajo",(IF(AC98=5,"Medio",(IF(AC98=6,"Alto",(IF(AC98=7,"Alto",(IF(AC98=8,"Extremo",(IF(AC98=9,"Extremo",(IF(AC98=10,"Extremo",(IF(AC98&lt;=1,"Sin Dato")))))))))))))))))))</f>
        <v>Sin Dato</v>
      </c>
      <c r="AE98" s="49"/>
      <c r="AF98" s="49"/>
    </row>
    <row r="99" spans="1:32" s="40" customFormat="1" x14ac:dyDescent="0.25">
      <c r="B99" s="70"/>
      <c r="C99" s="54"/>
      <c r="D99" s="49"/>
      <c r="E99" s="50"/>
      <c r="F99" s="67"/>
      <c r="G99" s="67"/>
      <c r="H99" s="49"/>
      <c r="I99" s="49"/>
      <c r="J99" s="63">
        <f>IF(H99="Raro",1,(IF(H99="Poco Probable",2,(IF(H99="Posible",3,(IF(H99="Probable",4,(IF(H99="Casi Seguro",5,0)))))))))</f>
        <v>0</v>
      </c>
      <c r="K99" s="63">
        <f>IF(I99="Insignificante",1,(IF(I99="Menor",2,(IF(I99="Moderado",3,(IF(I99="Mayor",4,(IF(I99="Catastrófico",5,0)))))))))</f>
        <v>0</v>
      </c>
      <c r="L99" s="63">
        <f>J99+K99</f>
        <v>0</v>
      </c>
      <c r="M99" s="49" t="str">
        <f t="shared" si="67"/>
        <v>Sin Dato</v>
      </c>
      <c r="N99" s="69"/>
      <c r="O99" s="73"/>
      <c r="P99" s="73"/>
      <c r="Q99" s="73"/>
      <c r="R99" s="63">
        <f>IF(O99="Correctivo",5,(IF(O99="Preventivo",15,(IF(O99="Detectivo",20,0)))))</f>
        <v>0</v>
      </c>
      <c r="S99" s="63">
        <f>IF(P99="Manual",5,(IF(P99="Automático",10,0)))</f>
        <v>0</v>
      </c>
      <c r="T99" s="63">
        <f>IF(Q99="Probabilidad",0,(IF(Q99="Impacto",0,(IF(Q99="Ambos",10,0)))))</f>
        <v>0</v>
      </c>
      <c r="U99" s="63">
        <f>SUM(R99+S99+T99)</f>
        <v>0</v>
      </c>
      <c r="V99" s="49" t="str">
        <f t="shared" si="6"/>
        <v>Sin control</v>
      </c>
      <c r="W99" s="49" t="str">
        <f t="shared" si="7"/>
        <v>Sin Acción</v>
      </c>
      <c r="X99" s="50"/>
      <c r="Y99" s="49"/>
      <c r="Z99" s="49"/>
      <c r="AA99" s="63">
        <f>IF(Y99="Raro",1,(IF(Y99="Poco Probable",2,(IF(Y99="Posible",3,(IF(Y99="Probable",4,(IF(Y99="Casi Seguro",5,0)))))))))</f>
        <v>0</v>
      </c>
      <c r="AB99" s="63">
        <f>IF(Z99="Insignificante",1,(IF(Z99="Menor",2,(IF(Z99="Moderado",3,(IF(Z99="Mayor",4,(IF(Z99="Catastrófico",5,0)))))))))</f>
        <v>0</v>
      </c>
      <c r="AC99" s="63">
        <f>AA99+AB99</f>
        <v>0</v>
      </c>
      <c r="AD99" s="101" t="str">
        <f>IF(AC99=2,"Bajo",(IF(AC99=3,"Bajo",(IF(AC99=4,"Bajo",(IF(AC99=5,"Medio",(IF(AC99=6,"Alto",(IF(AC99=7,"Alto",(IF(AC99=8,"Extremo",(IF(AC99=9,"Extremo",(IF(AC99=10,"Extremo",(IF(AC99&lt;=1,"Sin Dato")))))))))))))))))))</f>
        <v>Sin Dato</v>
      </c>
      <c r="AE99" s="49"/>
      <c r="AF99" s="49"/>
    </row>
    <row r="100" spans="1:32" s="41" customFormat="1" ht="15.75" thickBot="1" x14ac:dyDescent="0.3">
      <c r="B100" s="52"/>
      <c r="C100" s="54"/>
      <c r="D100" s="49"/>
      <c r="E100" s="58"/>
      <c r="F100" s="58"/>
      <c r="G100" s="58"/>
      <c r="H100" s="49"/>
      <c r="I100" s="49"/>
      <c r="J100" s="59"/>
      <c r="K100" s="59"/>
      <c r="L100" s="59"/>
      <c r="M100" s="49" t="str">
        <f t="shared" si="67"/>
        <v>Sin Dato</v>
      </c>
      <c r="N100" s="60"/>
      <c r="O100" s="58"/>
      <c r="P100" s="58"/>
      <c r="Q100" s="58"/>
      <c r="R100" s="59"/>
      <c r="S100" s="59"/>
      <c r="T100" s="59"/>
      <c r="U100" s="59"/>
      <c r="V100" s="49" t="str">
        <f t="shared" si="6"/>
        <v>Sin control</v>
      </c>
      <c r="W100" s="58"/>
      <c r="X100" s="60"/>
      <c r="Y100" s="58"/>
      <c r="Z100" s="49"/>
      <c r="AA100" s="59"/>
      <c r="AB100" s="59"/>
      <c r="AC100" s="59"/>
      <c r="AD100" s="102"/>
      <c r="AE100" s="49"/>
      <c r="AF100" s="49"/>
    </row>
    <row r="101" spans="1:32" s="41" customFormat="1" ht="15.75" thickBot="1" x14ac:dyDescent="0.3">
      <c r="B101" s="45"/>
      <c r="C101" s="54"/>
      <c r="D101" s="49"/>
      <c r="E101" s="42"/>
      <c r="F101" s="42"/>
      <c r="G101" s="42"/>
      <c r="H101" s="49"/>
      <c r="I101" s="49"/>
      <c r="J101" s="46"/>
      <c r="K101" s="46"/>
      <c r="L101" s="46"/>
      <c r="M101" s="49" t="str">
        <f t="shared" si="67"/>
        <v>Sin Dato</v>
      </c>
      <c r="N101" s="47"/>
      <c r="O101" s="42"/>
      <c r="P101" s="42"/>
      <c r="Q101" s="42"/>
      <c r="R101" s="46"/>
      <c r="S101" s="46"/>
      <c r="T101" s="46"/>
      <c r="U101" s="46"/>
      <c r="V101" s="49" t="str">
        <f t="shared" si="6"/>
        <v>Sin control</v>
      </c>
      <c r="W101" s="42"/>
      <c r="X101" s="47"/>
      <c r="Y101" s="42"/>
      <c r="Z101" s="49"/>
      <c r="AA101" s="46"/>
      <c r="AB101" s="46"/>
      <c r="AC101" s="46"/>
      <c r="AD101" s="103"/>
      <c r="AE101" s="49"/>
      <c r="AF101" s="49"/>
    </row>
    <row r="102" spans="1:32" s="41" customFormat="1" ht="15.75" thickBot="1" x14ac:dyDescent="0.3">
      <c r="B102" s="45"/>
      <c r="C102" s="54"/>
      <c r="D102" s="49"/>
      <c r="E102" s="42"/>
      <c r="F102" s="42"/>
      <c r="G102" s="42"/>
      <c r="H102" s="49"/>
      <c r="I102" s="49"/>
      <c r="J102" s="46"/>
      <c r="K102" s="46"/>
      <c r="L102" s="46"/>
      <c r="M102" s="49" t="str">
        <f t="shared" si="67"/>
        <v>Sin Dato</v>
      </c>
      <c r="N102" s="47"/>
      <c r="O102" s="42"/>
      <c r="P102" s="42"/>
      <c r="Q102" s="42"/>
      <c r="R102" s="46"/>
      <c r="S102" s="46"/>
      <c r="T102" s="46"/>
      <c r="U102" s="46"/>
      <c r="V102" s="49" t="str">
        <f t="shared" si="6"/>
        <v>Sin control</v>
      </c>
      <c r="W102" s="42"/>
      <c r="X102" s="47"/>
      <c r="Y102" s="42"/>
      <c r="Z102" s="49"/>
      <c r="AA102" s="46"/>
      <c r="AB102" s="46"/>
      <c r="AC102" s="46"/>
      <c r="AD102" s="103"/>
      <c r="AE102" s="49"/>
      <c r="AF102" s="49"/>
    </row>
    <row r="103" spans="1:32" s="41" customFormat="1" ht="15.75" thickBot="1" x14ac:dyDescent="0.3">
      <c r="B103" s="45"/>
      <c r="C103" s="54"/>
      <c r="D103" s="49"/>
      <c r="E103" s="42"/>
      <c r="F103" s="42"/>
      <c r="G103" s="42"/>
      <c r="H103" s="49"/>
      <c r="I103" s="49"/>
      <c r="J103" s="46"/>
      <c r="K103" s="46"/>
      <c r="L103" s="46"/>
      <c r="M103" s="49" t="str">
        <f t="shared" si="67"/>
        <v>Sin Dato</v>
      </c>
      <c r="N103" s="47"/>
      <c r="O103" s="42"/>
      <c r="P103" s="42"/>
      <c r="Q103" s="42"/>
      <c r="R103" s="46"/>
      <c r="S103" s="46"/>
      <c r="T103" s="46"/>
      <c r="U103" s="46"/>
      <c r="V103" s="49" t="str">
        <f t="shared" si="6"/>
        <v>Sin control</v>
      </c>
      <c r="W103" s="42"/>
      <c r="X103" s="47"/>
      <c r="Y103" s="42"/>
      <c r="Z103" s="49"/>
      <c r="AA103" s="46"/>
      <c r="AB103" s="46"/>
      <c r="AC103" s="46"/>
      <c r="AD103" s="103"/>
      <c r="AE103" s="49"/>
      <c r="AF103" s="49"/>
    </row>
    <row r="104" spans="1:32" s="41" customFormat="1" ht="15.75" thickBot="1" x14ac:dyDescent="0.3">
      <c r="B104" s="45"/>
      <c r="C104" s="54"/>
      <c r="D104" s="49"/>
      <c r="E104" s="42"/>
      <c r="F104" s="42"/>
      <c r="G104" s="42"/>
      <c r="H104" s="49"/>
      <c r="I104" s="49"/>
      <c r="J104" s="46"/>
      <c r="K104" s="46"/>
      <c r="L104" s="46"/>
      <c r="M104" s="49" t="str">
        <f t="shared" si="67"/>
        <v>Sin Dato</v>
      </c>
      <c r="N104" s="47"/>
      <c r="O104" s="42"/>
      <c r="P104" s="42"/>
      <c r="Q104" s="42"/>
      <c r="R104" s="46"/>
      <c r="S104" s="46"/>
      <c r="T104" s="46"/>
      <c r="U104" s="46"/>
      <c r="V104" s="49" t="str">
        <f t="shared" si="6"/>
        <v>Sin control</v>
      </c>
      <c r="W104" s="42"/>
      <c r="X104" s="47"/>
      <c r="Y104" s="42"/>
      <c r="Z104" s="49"/>
      <c r="AA104" s="46"/>
      <c r="AB104" s="46"/>
      <c r="AC104" s="46"/>
      <c r="AD104" s="103"/>
      <c r="AE104" s="49"/>
      <c r="AF104" s="49"/>
    </row>
    <row r="105" spans="1:32" s="41" customFormat="1" ht="15.75" thickBot="1" x14ac:dyDescent="0.3">
      <c r="B105" s="45"/>
      <c r="C105" s="54"/>
      <c r="D105" s="49"/>
      <c r="E105" s="42"/>
      <c r="F105" s="42"/>
      <c r="G105" s="42"/>
      <c r="H105" s="49"/>
      <c r="I105" s="49"/>
      <c r="J105" s="46"/>
      <c r="K105" s="46"/>
      <c r="L105" s="46"/>
      <c r="M105" s="49" t="str">
        <f t="shared" si="67"/>
        <v>Sin Dato</v>
      </c>
      <c r="N105" s="47"/>
      <c r="O105" s="42"/>
      <c r="P105" s="42"/>
      <c r="Q105" s="42"/>
      <c r="R105" s="46"/>
      <c r="S105" s="46"/>
      <c r="T105" s="46"/>
      <c r="U105" s="46"/>
      <c r="V105" s="49" t="str">
        <f t="shared" si="6"/>
        <v>Sin control</v>
      </c>
      <c r="W105" s="42"/>
      <c r="X105" s="47"/>
      <c r="Y105" s="42"/>
      <c r="Z105" s="49"/>
      <c r="AA105" s="46"/>
      <c r="AB105" s="46"/>
      <c r="AC105" s="46"/>
      <c r="AD105" s="103"/>
      <c r="AE105" s="49"/>
      <c r="AF105" s="49"/>
    </row>
    <row r="106" spans="1:32" s="41" customFormat="1" ht="15.75" thickBot="1" x14ac:dyDescent="0.3">
      <c r="B106" s="45"/>
      <c r="C106" s="54"/>
      <c r="D106" s="49"/>
      <c r="E106" s="42"/>
      <c r="F106" s="42"/>
      <c r="G106" s="42"/>
      <c r="H106" s="49"/>
      <c r="I106" s="49"/>
      <c r="J106" s="46"/>
      <c r="K106" s="46"/>
      <c r="L106" s="46"/>
      <c r="M106" s="49" t="str">
        <f t="shared" si="67"/>
        <v>Sin Dato</v>
      </c>
      <c r="N106" s="47"/>
      <c r="O106" s="42"/>
      <c r="P106" s="42"/>
      <c r="Q106" s="42"/>
      <c r="R106" s="46"/>
      <c r="S106" s="46"/>
      <c r="T106" s="46"/>
      <c r="U106" s="46"/>
      <c r="V106" s="49" t="str">
        <f t="shared" si="6"/>
        <v>Sin control</v>
      </c>
      <c r="W106" s="42"/>
      <c r="X106" s="47"/>
      <c r="Y106" s="42"/>
      <c r="Z106" s="49"/>
      <c r="AA106" s="46"/>
      <c r="AB106" s="46"/>
      <c r="AC106" s="46"/>
      <c r="AD106" s="103"/>
      <c r="AE106" s="49"/>
      <c r="AF106" s="49"/>
    </row>
    <row r="107" spans="1:32" s="41" customFormat="1" ht="15.75" thickBot="1" x14ac:dyDescent="0.3">
      <c r="B107" s="45"/>
      <c r="C107" s="54"/>
      <c r="D107" s="49"/>
      <c r="E107" s="42"/>
      <c r="F107" s="42"/>
      <c r="G107" s="42"/>
      <c r="H107" s="49"/>
      <c r="I107" s="49"/>
      <c r="J107" s="46"/>
      <c r="K107" s="46"/>
      <c r="L107" s="46"/>
      <c r="M107" s="49" t="str">
        <f t="shared" si="67"/>
        <v>Sin Dato</v>
      </c>
      <c r="N107" s="47"/>
      <c r="O107" s="42"/>
      <c r="P107" s="42"/>
      <c r="Q107" s="42"/>
      <c r="R107" s="46"/>
      <c r="S107" s="46"/>
      <c r="T107" s="46"/>
      <c r="U107" s="46"/>
      <c r="V107" s="49" t="str">
        <f t="shared" si="6"/>
        <v>Sin control</v>
      </c>
      <c r="W107" s="42"/>
      <c r="X107" s="47"/>
      <c r="Y107" s="42"/>
      <c r="Z107" s="49"/>
      <c r="AA107" s="46"/>
      <c r="AB107" s="46"/>
      <c r="AC107" s="46"/>
      <c r="AD107" s="103"/>
      <c r="AE107" s="49"/>
      <c r="AF107" s="49"/>
    </row>
    <row r="108" spans="1:32" s="41" customFormat="1" ht="15.75" thickBot="1" x14ac:dyDescent="0.3">
      <c r="B108" s="45"/>
      <c r="C108" s="54"/>
      <c r="D108" s="49"/>
      <c r="E108" s="42"/>
      <c r="F108" s="42"/>
      <c r="G108" s="42"/>
      <c r="H108" s="49"/>
      <c r="I108" s="49"/>
      <c r="J108" s="46"/>
      <c r="K108" s="46"/>
      <c r="L108" s="46"/>
      <c r="M108" s="49" t="str">
        <f t="shared" si="67"/>
        <v>Sin Dato</v>
      </c>
      <c r="N108" s="47"/>
      <c r="O108" s="42"/>
      <c r="P108" s="42"/>
      <c r="Q108" s="42"/>
      <c r="R108" s="46"/>
      <c r="S108" s="46"/>
      <c r="T108" s="46"/>
      <c r="U108" s="46"/>
      <c r="V108" s="49" t="str">
        <f t="shared" si="6"/>
        <v>Sin control</v>
      </c>
      <c r="W108" s="42"/>
      <c r="X108" s="47"/>
      <c r="Y108" s="42"/>
      <c r="Z108" s="49"/>
      <c r="AA108" s="46"/>
      <c r="AB108" s="46"/>
      <c r="AC108" s="46"/>
      <c r="AD108" s="103"/>
      <c r="AE108" s="49"/>
      <c r="AF108" s="49"/>
    </row>
    <row r="109" spans="1:32" s="41" customFormat="1" ht="15.75" thickBot="1" x14ac:dyDescent="0.3">
      <c r="B109" s="45"/>
      <c r="C109" s="54"/>
      <c r="D109" s="49"/>
      <c r="E109" s="42"/>
      <c r="F109" s="42"/>
      <c r="G109" s="42"/>
      <c r="H109" s="49"/>
      <c r="I109" s="49"/>
      <c r="J109" s="46"/>
      <c r="K109" s="46"/>
      <c r="L109" s="46"/>
      <c r="M109" s="49" t="str">
        <f t="shared" si="67"/>
        <v>Sin Dato</v>
      </c>
      <c r="N109" s="47"/>
      <c r="O109" s="42"/>
      <c r="P109" s="42"/>
      <c r="Q109" s="42"/>
      <c r="R109" s="46"/>
      <c r="S109" s="46"/>
      <c r="T109" s="46"/>
      <c r="U109" s="46"/>
      <c r="V109" s="49" t="str">
        <f t="shared" si="6"/>
        <v>Sin control</v>
      </c>
      <c r="W109" s="42"/>
      <c r="X109" s="47"/>
      <c r="Y109" s="42"/>
      <c r="Z109" s="49"/>
      <c r="AA109" s="46"/>
      <c r="AB109" s="46"/>
      <c r="AC109" s="46"/>
      <c r="AD109" s="103"/>
      <c r="AE109" s="49"/>
      <c r="AF109" s="49"/>
    </row>
    <row r="110" spans="1:32" s="41" customFormat="1" ht="15.75" thickBot="1" x14ac:dyDescent="0.3">
      <c r="B110" s="45"/>
      <c r="C110" s="54"/>
      <c r="D110" s="49"/>
      <c r="E110" s="42"/>
      <c r="F110" s="42"/>
      <c r="G110" s="42"/>
      <c r="H110" s="49"/>
      <c r="I110" s="49"/>
      <c r="J110" s="46"/>
      <c r="K110" s="46"/>
      <c r="L110" s="46"/>
      <c r="M110" s="49" t="str">
        <f t="shared" si="67"/>
        <v>Sin Dato</v>
      </c>
      <c r="N110" s="47"/>
      <c r="O110" s="42"/>
      <c r="P110" s="42"/>
      <c r="Q110" s="42"/>
      <c r="R110" s="46"/>
      <c r="S110" s="46"/>
      <c r="T110" s="46"/>
      <c r="U110" s="46"/>
      <c r="V110" s="49" t="str">
        <f t="shared" si="6"/>
        <v>Sin control</v>
      </c>
      <c r="W110" s="42"/>
      <c r="X110" s="47"/>
      <c r="Y110" s="42"/>
      <c r="Z110" s="49"/>
      <c r="AA110" s="46"/>
      <c r="AB110" s="46"/>
      <c r="AC110" s="46"/>
      <c r="AD110" s="103"/>
      <c r="AE110" s="49"/>
      <c r="AF110" s="49"/>
    </row>
    <row r="111" spans="1:32" s="41" customFormat="1" ht="15.75" thickBot="1" x14ac:dyDescent="0.3">
      <c r="B111" s="45"/>
      <c r="C111" s="54"/>
      <c r="D111" s="49"/>
      <c r="E111" s="42"/>
      <c r="F111" s="42"/>
      <c r="G111" s="42"/>
      <c r="H111" s="49"/>
      <c r="I111" s="49"/>
      <c r="J111" s="46"/>
      <c r="K111" s="46"/>
      <c r="L111" s="46"/>
      <c r="M111" s="49" t="str">
        <f t="shared" si="67"/>
        <v>Sin Dato</v>
      </c>
      <c r="N111" s="47"/>
      <c r="O111" s="42"/>
      <c r="P111" s="42"/>
      <c r="Q111" s="42"/>
      <c r="R111" s="46"/>
      <c r="S111" s="46"/>
      <c r="T111" s="46"/>
      <c r="U111" s="46"/>
      <c r="V111" s="49" t="str">
        <f t="shared" si="6"/>
        <v>Sin control</v>
      </c>
      <c r="W111" s="42"/>
      <c r="X111" s="47"/>
      <c r="Y111" s="42"/>
      <c r="Z111" s="49"/>
      <c r="AA111" s="46"/>
      <c r="AB111" s="46"/>
      <c r="AC111" s="46"/>
      <c r="AD111" s="103"/>
      <c r="AE111" s="49"/>
      <c r="AF111" s="49"/>
    </row>
    <row r="112" spans="1:32" s="41" customFormat="1" ht="15.75" thickBot="1" x14ac:dyDescent="0.3">
      <c r="B112" s="45"/>
      <c r="C112" s="54"/>
      <c r="D112" s="49"/>
      <c r="E112" s="42"/>
      <c r="F112" s="42"/>
      <c r="G112" s="42"/>
      <c r="H112" s="49"/>
      <c r="I112" s="49"/>
      <c r="J112" s="46"/>
      <c r="K112" s="46"/>
      <c r="L112" s="46"/>
      <c r="M112" s="49" t="str">
        <f t="shared" si="67"/>
        <v>Sin Dato</v>
      </c>
      <c r="N112" s="47"/>
      <c r="O112" s="42"/>
      <c r="P112" s="42"/>
      <c r="Q112" s="42"/>
      <c r="R112" s="46"/>
      <c r="S112" s="46"/>
      <c r="T112" s="46"/>
      <c r="U112" s="46"/>
      <c r="V112" s="49" t="str">
        <f t="shared" si="6"/>
        <v>Sin control</v>
      </c>
      <c r="W112" s="42"/>
      <c r="X112" s="47"/>
      <c r="Y112" s="42"/>
      <c r="Z112" s="49"/>
      <c r="AA112" s="46"/>
      <c r="AB112" s="46"/>
      <c r="AC112" s="46"/>
      <c r="AD112" s="103"/>
      <c r="AE112" s="49"/>
      <c r="AF112" s="49"/>
    </row>
    <row r="113" spans="2:32" s="41" customFormat="1" ht="15.75" thickBot="1" x14ac:dyDescent="0.3">
      <c r="B113" s="45"/>
      <c r="C113" s="54"/>
      <c r="D113" s="49"/>
      <c r="E113" s="42"/>
      <c r="F113" s="42"/>
      <c r="G113" s="42"/>
      <c r="H113" s="49"/>
      <c r="I113" s="49"/>
      <c r="J113" s="46"/>
      <c r="K113" s="46"/>
      <c r="L113" s="46"/>
      <c r="M113" s="49" t="str">
        <f t="shared" si="67"/>
        <v>Sin Dato</v>
      </c>
      <c r="N113" s="47"/>
      <c r="O113" s="42"/>
      <c r="P113" s="42"/>
      <c r="Q113" s="42"/>
      <c r="R113" s="46"/>
      <c r="S113" s="46"/>
      <c r="T113" s="46"/>
      <c r="U113" s="46"/>
      <c r="V113" s="49" t="str">
        <f t="shared" si="6"/>
        <v>Sin control</v>
      </c>
      <c r="W113" s="42"/>
      <c r="X113" s="47"/>
      <c r="Y113" s="42"/>
      <c r="Z113" s="49"/>
      <c r="AA113" s="46"/>
      <c r="AB113" s="46"/>
      <c r="AC113" s="46"/>
      <c r="AD113" s="103"/>
      <c r="AE113" s="49"/>
      <c r="AF113" s="49"/>
    </row>
    <row r="114" spans="2:32" s="41" customFormat="1" ht="15.75" thickBot="1" x14ac:dyDescent="0.3">
      <c r="B114" s="45"/>
      <c r="C114" s="54"/>
      <c r="D114" s="49"/>
      <c r="E114" s="42"/>
      <c r="F114" s="42"/>
      <c r="G114" s="42"/>
      <c r="H114" s="49"/>
      <c r="I114" s="49"/>
      <c r="J114" s="46"/>
      <c r="K114" s="46"/>
      <c r="L114" s="46"/>
      <c r="M114" s="49" t="str">
        <f t="shared" si="67"/>
        <v>Sin Dato</v>
      </c>
      <c r="N114" s="47"/>
      <c r="O114" s="42"/>
      <c r="P114" s="42"/>
      <c r="Q114" s="42"/>
      <c r="R114" s="46"/>
      <c r="S114" s="46"/>
      <c r="T114" s="46"/>
      <c r="U114" s="46"/>
      <c r="V114" s="49" t="str">
        <f t="shared" si="6"/>
        <v>Sin control</v>
      </c>
      <c r="W114" s="42"/>
      <c r="X114" s="47"/>
      <c r="Y114" s="42"/>
      <c r="Z114" s="49"/>
      <c r="AA114" s="46"/>
      <c r="AB114" s="46"/>
      <c r="AC114" s="46"/>
      <c r="AD114" s="103"/>
      <c r="AE114" s="49"/>
      <c r="AF114" s="49"/>
    </row>
    <row r="115" spans="2:32" s="41" customFormat="1" ht="15.75" thickBot="1" x14ac:dyDescent="0.3">
      <c r="B115" s="45"/>
      <c r="C115" s="54"/>
      <c r="D115" s="49"/>
      <c r="E115" s="42"/>
      <c r="F115" s="42"/>
      <c r="G115" s="42"/>
      <c r="H115" s="49"/>
      <c r="I115" s="49"/>
      <c r="J115" s="46"/>
      <c r="K115" s="46"/>
      <c r="L115" s="46"/>
      <c r="M115" s="49" t="str">
        <f t="shared" si="67"/>
        <v>Sin Dato</v>
      </c>
      <c r="N115" s="47"/>
      <c r="O115" s="42"/>
      <c r="P115" s="42"/>
      <c r="Q115" s="42"/>
      <c r="R115" s="46"/>
      <c r="S115" s="46"/>
      <c r="T115" s="46"/>
      <c r="U115" s="46"/>
      <c r="V115" s="49" t="str">
        <f t="shared" ref="V115:V131" si="68">IF(U115=0,"Sin control",(IF(U115&lt;19,"Control Débil",(IF(((U115&gt;=20)*AND(U115&lt;29)),"Control Adecuado",IF(U115&gt;=30,"Control Fuerte","Error"))))))</f>
        <v>Sin control</v>
      </c>
      <c r="W115" s="42"/>
      <c r="X115" s="47"/>
      <c r="Y115" s="42"/>
      <c r="Z115" s="49"/>
      <c r="AA115" s="46"/>
      <c r="AB115" s="46"/>
      <c r="AC115" s="46"/>
      <c r="AD115" s="103"/>
      <c r="AE115" s="49"/>
      <c r="AF115" s="49"/>
    </row>
    <row r="116" spans="2:32" s="41" customFormat="1" ht="15.75" thickBot="1" x14ac:dyDescent="0.3">
      <c r="B116" s="45"/>
      <c r="C116" s="54"/>
      <c r="D116" s="49"/>
      <c r="E116" s="42"/>
      <c r="F116" s="42"/>
      <c r="G116" s="42"/>
      <c r="H116" s="49"/>
      <c r="I116" s="49"/>
      <c r="J116" s="46"/>
      <c r="K116" s="46"/>
      <c r="L116" s="46"/>
      <c r="M116" s="49" t="str">
        <f t="shared" si="67"/>
        <v>Sin Dato</v>
      </c>
      <c r="N116" s="47"/>
      <c r="O116" s="42"/>
      <c r="P116" s="42"/>
      <c r="Q116" s="42"/>
      <c r="R116" s="46"/>
      <c r="S116" s="46"/>
      <c r="T116" s="46"/>
      <c r="U116" s="46"/>
      <c r="V116" s="49" t="str">
        <f t="shared" si="68"/>
        <v>Sin control</v>
      </c>
      <c r="W116" s="42"/>
      <c r="X116" s="47"/>
      <c r="Y116" s="42"/>
      <c r="Z116" s="49"/>
      <c r="AA116" s="46"/>
      <c r="AB116" s="46"/>
      <c r="AC116" s="46"/>
      <c r="AD116" s="103"/>
      <c r="AE116" s="49"/>
      <c r="AF116" s="49"/>
    </row>
    <row r="117" spans="2:32" s="41" customFormat="1" ht="15.75" thickBot="1" x14ac:dyDescent="0.3">
      <c r="B117" s="45"/>
      <c r="C117" s="54"/>
      <c r="D117" s="49"/>
      <c r="E117" s="42"/>
      <c r="F117" s="42"/>
      <c r="G117" s="42"/>
      <c r="H117" s="49"/>
      <c r="I117" s="49"/>
      <c r="J117" s="46"/>
      <c r="K117" s="46"/>
      <c r="L117" s="46"/>
      <c r="M117" s="49" t="str">
        <f t="shared" si="67"/>
        <v>Sin Dato</v>
      </c>
      <c r="N117" s="47"/>
      <c r="O117" s="42"/>
      <c r="P117" s="42"/>
      <c r="Q117" s="42"/>
      <c r="R117" s="46"/>
      <c r="S117" s="46"/>
      <c r="T117" s="46"/>
      <c r="U117" s="46"/>
      <c r="V117" s="49" t="str">
        <f t="shared" si="68"/>
        <v>Sin control</v>
      </c>
      <c r="W117" s="42"/>
      <c r="X117" s="47"/>
      <c r="Y117" s="42"/>
      <c r="Z117" s="49"/>
      <c r="AA117" s="46"/>
      <c r="AB117" s="46"/>
      <c r="AC117" s="46"/>
      <c r="AD117" s="103"/>
      <c r="AE117" s="49"/>
      <c r="AF117" s="49"/>
    </row>
    <row r="118" spans="2:32" s="41" customFormat="1" ht="15.75" thickBot="1" x14ac:dyDescent="0.3">
      <c r="B118" s="45"/>
      <c r="C118" s="54"/>
      <c r="D118" s="49"/>
      <c r="E118" s="42"/>
      <c r="F118" s="42"/>
      <c r="G118" s="42"/>
      <c r="H118" s="49"/>
      <c r="I118" s="49"/>
      <c r="J118" s="46"/>
      <c r="K118" s="46"/>
      <c r="L118" s="46"/>
      <c r="M118" s="49" t="str">
        <f t="shared" si="67"/>
        <v>Sin Dato</v>
      </c>
      <c r="N118" s="47"/>
      <c r="O118" s="42"/>
      <c r="P118" s="42"/>
      <c r="Q118" s="42"/>
      <c r="R118" s="46"/>
      <c r="S118" s="46"/>
      <c r="T118" s="46"/>
      <c r="U118" s="46"/>
      <c r="V118" s="49" t="str">
        <f t="shared" si="68"/>
        <v>Sin control</v>
      </c>
      <c r="W118" s="42"/>
      <c r="X118" s="47"/>
      <c r="Y118" s="42"/>
      <c r="Z118" s="49"/>
      <c r="AA118" s="46"/>
      <c r="AB118" s="46"/>
      <c r="AC118" s="46"/>
      <c r="AD118" s="103"/>
      <c r="AE118" s="49"/>
      <c r="AF118" s="49"/>
    </row>
    <row r="119" spans="2:32" s="41" customFormat="1" ht="15.75" thickBot="1" x14ac:dyDescent="0.3">
      <c r="B119" s="45"/>
      <c r="C119" s="54"/>
      <c r="D119" s="49"/>
      <c r="E119" s="42"/>
      <c r="F119" s="42"/>
      <c r="G119" s="42"/>
      <c r="H119" s="49"/>
      <c r="I119" s="49"/>
      <c r="J119" s="46"/>
      <c r="K119" s="46"/>
      <c r="L119" s="46"/>
      <c r="M119" s="49" t="str">
        <f t="shared" si="67"/>
        <v>Sin Dato</v>
      </c>
      <c r="N119" s="47"/>
      <c r="O119" s="42"/>
      <c r="P119" s="42"/>
      <c r="Q119" s="42"/>
      <c r="R119" s="46"/>
      <c r="S119" s="46"/>
      <c r="T119" s="46"/>
      <c r="U119" s="46"/>
      <c r="V119" s="49" t="str">
        <f t="shared" si="68"/>
        <v>Sin control</v>
      </c>
      <c r="W119" s="42"/>
      <c r="X119" s="47"/>
      <c r="Y119" s="42"/>
      <c r="Z119" s="49"/>
      <c r="AA119" s="46"/>
      <c r="AB119" s="46"/>
      <c r="AC119" s="46"/>
      <c r="AD119" s="103"/>
      <c r="AE119" s="49"/>
      <c r="AF119" s="49"/>
    </row>
    <row r="120" spans="2:32" s="41" customFormat="1" ht="15.75" thickBot="1" x14ac:dyDescent="0.3">
      <c r="B120" s="45"/>
      <c r="C120" s="54"/>
      <c r="D120" s="49"/>
      <c r="E120" s="42"/>
      <c r="F120" s="42"/>
      <c r="G120" s="42"/>
      <c r="H120" s="49"/>
      <c r="I120" s="49"/>
      <c r="J120" s="46"/>
      <c r="K120" s="46"/>
      <c r="L120" s="46"/>
      <c r="M120" s="49" t="str">
        <f t="shared" si="67"/>
        <v>Sin Dato</v>
      </c>
      <c r="N120" s="47"/>
      <c r="O120" s="42"/>
      <c r="P120" s="42"/>
      <c r="Q120" s="42"/>
      <c r="R120" s="46"/>
      <c r="S120" s="46"/>
      <c r="T120" s="46"/>
      <c r="U120" s="46"/>
      <c r="V120" s="49" t="str">
        <f t="shared" si="68"/>
        <v>Sin control</v>
      </c>
      <c r="W120" s="42"/>
      <c r="X120" s="47"/>
      <c r="Y120" s="42"/>
      <c r="Z120" s="49"/>
      <c r="AA120" s="46"/>
      <c r="AB120" s="46"/>
      <c r="AC120" s="46"/>
      <c r="AD120" s="103"/>
      <c r="AE120" s="49"/>
      <c r="AF120" s="49"/>
    </row>
    <row r="121" spans="2:32" s="41" customFormat="1" ht="15.75" thickBot="1" x14ac:dyDescent="0.3">
      <c r="B121" s="45"/>
      <c r="C121" s="54"/>
      <c r="D121" s="49"/>
      <c r="E121" s="42"/>
      <c r="F121" s="42"/>
      <c r="G121" s="42"/>
      <c r="H121" s="49"/>
      <c r="I121" s="49"/>
      <c r="J121" s="46"/>
      <c r="K121" s="46"/>
      <c r="L121" s="46"/>
      <c r="M121" s="49" t="str">
        <f t="shared" si="67"/>
        <v>Sin Dato</v>
      </c>
      <c r="N121" s="47"/>
      <c r="O121" s="42"/>
      <c r="P121" s="42"/>
      <c r="Q121" s="42"/>
      <c r="R121" s="46"/>
      <c r="S121" s="46"/>
      <c r="T121" s="46"/>
      <c r="U121" s="46"/>
      <c r="V121" s="49" t="str">
        <f t="shared" si="68"/>
        <v>Sin control</v>
      </c>
      <c r="W121" s="42"/>
      <c r="X121" s="47"/>
      <c r="Y121" s="42"/>
      <c r="Z121" s="49"/>
      <c r="AA121" s="46"/>
      <c r="AB121" s="46"/>
      <c r="AC121" s="46"/>
      <c r="AD121" s="103"/>
      <c r="AE121" s="49"/>
      <c r="AF121" s="49"/>
    </row>
    <row r="122" spans="2:32" s="41" customFormat="1" ht="15.75" thickBot="1" x14ac:dyDescent="0.3">
      <c r="B122" s="45"/>
      <c r="C122" s="54"/>
      <c r="D122" s="49"/>
      <c r="E122" s="42"/>
      <c r="F122" s="42"/>
      <c r="G122" s="42"/>
      <c r="H122" s="49"/>
      <c r="I122" s="49"/>
      <c r="J122" s="46"/>
      <c r="K122" s="46"/>
      <c r="L122" s="46"/>
      <c r="M122" s="49" t="str">
        <f t="shared" ref="M122:M132" si="69">IF(L122=2,"Bajo",(IF(L122=3,"Bajo",(IF(L122=4,"Bajo",(IF(L122=5,"Medio",(IF(L122=6,"Alto",(IF(L122=7,"Alto",(IF(L122=8,"Extremo",(IF(L122=9,"Extremo",(IF(L122=10,"Extremo",(IF(L122&lt;=1,"Sin Dato")))))))))))))))))))</f>
        <v>Sin Dato</v>
      </c>
      <c r="N122" s="47"/>
      <c r="O122" s="42"/>
      <c r="P122" s="42"/>
      <c r="Q122" s="42"/>
      <c r="R122" s="46"/>
      <c r="S122" s="46"/>
      <c r="T122" s="46"/>
      <c r="U122" s="46"/>
      <c r="V122" s="49" t="str">
        <f t="shared" si="68"/>
        <v>Sin control</v>
      </c>
      <c r="W122" s="42"/>
      <c r="X122" s="47"/>
      <c r="Y122" s="42"/>
      <c r="Z122" s="49"/>
      <c r="AA122" s="46"/>
      <c r="AB122" s="46"/>
      <c r="AC122" s="46"/>
      <c r="AD122" s="103"/>
      <c r="AE122" s="49"/>
      <c r="AF122" s="49"/>
    </row>
    <row r="123" spans="2:32" s="41" customFormat="1" ht="15.75" thickBot="1" x14ac:dyDescent="0.3">
      <c r="B123" s="45"/>
      <c r="C123" s="54"/>
      <c r="D123" s="49"/>
      <c r="E123" s="42"/>
      <c r="F123" s="42"/>
      <c r="G123" s="42"/>
      <c r="H123" s="49"/>
      <c r="I123" s="49"/>
      <c r="J123" s="46"/>
      <c r="K123" s="46"/>
      <c r="L123" s="46"/>
      <c r="M123" s="49" t="str">
        <f t="shared" si="69"/>
        <v>Sin Dato</v>
      </c>
      <c r="N123" s="47"/>
      <c r="O123" s="42"/>
      <c r="P123" s="42"/>
      <c r="Q123" s="42"/>
      <c r="R123" s="46"/>
      <c r="S123" s="46"/>
      <c r="T123" s="46"/>
      <c r="U123" s="46"/>
      <c r="V123" s="49" t="str">
        <f t="shared" si="68"/>
        <v>Sin control</v>
      </c>
      <c r="W123" s="42"/>
      <c r="X123" s="47"/>
      <c r="Y123" s="42"/>
      <c r="Z123" s="49"/>
      <c r="AA123" s="46"/>
      <c r="AB123" s="46"/>
      <c r="AC123" s="46"/>
      <c r="AD123" s="103"/>
      <c r="AE123" s="49"/>
      <c r="AF123" s="49"/>
    </row>
    <row r="124" spans="2:32" s="41" customFormat="1" ht="15.75" thickBot="1" x14ac:dyDescent="0.3">
      <c r="B124" s="45"/>
      <c r="C124" s="54"/>
      <c r="D124" s="49"/>
      <c r="E124" s="42"/>
      <c r="F124" s="42"/>
      <c r="G124" s="42"/>
      <c r="H124" s="49"/>
      <c r="I124" s="49"/>
      <c r="J124" s="46"/>
      <c r="K124" s="46"/>
      <c r="L124" s="46"/>
      <c r="M124" s="49" t="str">
        <f t="shared" si="69"/>
        <v>Sin Dato</v>
      </c>
      <c r="N124" s="47"/>
      <c r="O124" s="42"/>
      <c r="P124" s="42"/>
      <c r="Q124" s="42"/>
      <c r="R124" s="46"/>
      <c r="S124" s="46"/>
      <c r="T124" s="46"/>
      <c r="U124" s="46"/>
      <c r="V124" s="49" t="str">
        <f t="shared" si="68"/>
        <v>Sin control</v>
      </c>
      <c r="W124" s="42"/>
      <c r="X124" s="47"/>
      <c r="Y124" s="42"/>
      <c r="Z124" s="49"/>
      <c r="AA124" s="46"/>
      <c r="AB124" s="46"/>
      <c r="AC124" s="46"/>
      <c r="AD124" s="103"/>
      <c r="AE124" s="49"/>
      <c r="AF124" s="49"/>
    </row>
    <row r="125" spans="2:32" s="41" customFormat="1" ht="15.75" thickBot="1" x14ac:dyDescent="0.3">
      <c r="B125" s="45"/>
      <c r="C125" s="54"/>
      <c r="D125" s="49"/>
      <c r="E125" s="42"/>
      <c r="F125" s="42"/>
      <c r="G125" s="42"/>
      <c r="H125" s="49"/>
      <c r="I125" s="49"/>
      <c r="J125" s="46"/>
      <c r="K125" s="46"/>
      <c r="L125" s="46"/>
      <c r="M125" s="49" t="str">
        <f t="shared" si="69"/>
        <v>Sin Dato</v>
      </c>
      <c r="N125" s="47"/>
      <c r="O125" s="42"/>
      <c r="P125" s="42"/>
      <c r="Q125" s="42"/>
      <c r="R125" s="46"/>
      <c r="S125" s="46"/>
      <c r="T125" s="46"/>
      <c r="U125" s="46"/>
      <c r="V125" s="49" t="str">
        <f t="shared" si="68"/>
        <v>Sin control</v>
      </c>
      <c r="W125" s="42"/>
      <c r="X125" s="47"/>
      <c r="Y125" s="42"/>
      <c r="Z125" s="49"/>
      <c r="AA125" s="46"/>
      <c r="AB125" s="46"/>
      <c r="AC125" s="46"/>
      <c r="AD125" s="103"/>
      <c r="AE125" s="49"/>
      <c r="AF125" s="49"/>
    </row>
    <row r="126" spans="2:32" s="41" customFormat="1" ht="15.75" thickBot="1" x14ac:dyDescent="0.3">
      <c r="B126" s="45"/>
      <c r="C126" s="54"/>
      <c r="D126" s="49"/>
      <c r="E126" s="42"/>
      <c r="F126" s="42"/>
      <c r="G126" s="42"/>
      <c r="H126" s="49"/>
      <c r="I126" s="49"/>
      <c r="J126" s="46"/>
      <c r="K126" s="46"/>
      <c r="L126" s="46"/>
      <c r="M126" s="49" t="str">
        <f t="shared" si="69"/>
        <v>Sin Dato</v>
      </c>
      <c r="N126" s="47"/>
      <c r="O126" s="42"/>
      <c r="P126" s="42"/>
      <c r="Q126" s="42"/>
      <c r="R126" s="46"/>
      <c r="S126" s="46"/>
      <c r="T126" s="46"/>
      <c r="U126" s="46"/>
      <c r="V126" s="49" t="str">
        <f t="shared" si="68"/>
        <v>Sin control</v>
      </c>
      <c r="W126" s="42"/>
      <c r="X126" s="47"/>
      <c r="Y126" s="42"/>
      <c r="Z126" s="49"/>
      <c r="AA126" s="46"/>
      <c r="AB126" s="46"/>
      <c r="AC126" s="46"/>
      <c r="AD126" s="103"/>
      <c r="AE126" s="49"/>
      <c r="AF126" s="49"/>
    </row>
    <row r="127" spans="2:32" s="41" customFormat="1" ht="15.75" thickBot="1" x14ac:dyDescent="0.3">
      <c r="B127" s="45"/>
      <c r="C127" s="54"/>
      <c r="D127" s="49"/>
      <c r="E127" s="42"/>
      <c r="F127" s="42"/>
      <c r="G127" s="42"/>
      <c r="H127" s="49"/>
      <c r="I127" s="49"/>
      <c r="J127" s="46"/>
      <c r="K127" s="46"/>
      <c r="L127" s="46"/>
      <c r="M127" s="49" t="str">
        <f t="shared" si="69"/>
        <v>Sin Dato</v>
      </c>
      <c r="N127" s="47"/>
      <c r="O127" s="42"/>
      <c r="P127" s="42"/>
      <c r="Q127" s="42"/>
      <c r="R127" s="46"/>
      <c r="S127" s="46"/>
      <c r="T127" s="46"/>
      <c r="U127" s="46"/>
      <c r="V127" s="49" t="str">
        <f t="shared" si="68"/>
        <v>Sin control</v>
      </c>
      <c r="W127" s="42"/>
      <c r="X127" s="47"/>
      <c r="Y127" s="42"/>
      <c r="Z127" s="49"/>
      <c r="AA127" s="46"/>
      <c r="AB127" s="46"/>
      <c r="AC127" s="46"/>
      <c r="AD127" s="103"/>
      <c r="AE127" s="49"/>
      <c r="AF127" s="49"/>
    </row>
    <row r="128" spans="2:32" s="41" customFormat="1" ht="15.75" thickBot="1" x14ac:dyDescent="0.3">
      <c r="B128" s="45"/>
      <c r="C128" s="54"/>
      <c r="D128" s="49"/>
      <c r="E128" s="42"/>
      <c r="F128" s="42"/>
      <c r="G128" s="42"/>
      <c r="H128" s="49"/>
      <c r="I128" s="49"/>
      <c r="J128" s="46"/>
      <c r="K128" s="46"/>
      <c r="L128" s="46"/>
      <c r="M128" s="49" t="str">
        <f t="shared" si="69"/>
        <v>Sin Dato</v>
      </c>
      <c r="N128" s="47"/>
      <c r="O128" s="42"/>
      <c r="P128" s="42"/>
      <c r="Q128" s="42"/>
      <c r="R128" s="46"/>
      <c r="S128" s="46"/>
      <c r="T128" s="46"/>
      <c r="U128" s="46"/>
      <c r="V128" s="49" t="str">
        <f t="shared" si="68"/>
        <v>Sin control</v>
      </c>
      <c r="W128" s="42"/>
      <c r="X128" s="47"/>
      <c r="Y128" s="42"/>
      <c r="Z128" s="49"/>
      <c r="AA128" s="46"/>
      <c r="AB128" s="46"/>
      <c r="AC128" s="46"/>
      <c r="AD128" s="103"/>
      <c r="AE128" s="49"/>
      <c r="AF128" s="49"/>
    </row>
    <row r="129" spans="2:33" s="41" customFormat="1" ht="15.75" thickBot="1" x14ac:dyDescent="0.3">
      <c r="B129" s="45"/>
      <c r="C129" s="54"/>
      <c r="D129" s="49"/>
      <c r="E129" s="42"/>
      <c r="F129" s="42"/>
      <c r="G129" s="42"/>
      <c r="H129" s="49"/>
      <c r="I129" s="49"/>
      <c r="J129" s="46"/>
      <c r="K129" s="46"/>
      <c r="L129" s="46"/>
      <c r="M129" s="49" t="str">
        <f t="shared" si="69"/>
        <v>Sin Dato</v>
      </c>
      <c r="N129" s="47"/>
      <c r="O129" s="42"/>
      <c r="P129" s="42"/>
      <c r="Q129" s="42"/>
      <c r="R129" s="46"/>
      <c r="S129" s="46"/>
      <c r="T129" s="46"/>
      <c r="U129" s="46"/>
      <c r="V129" s="49" t="str">
        <f t="shared" si="68"/>
        <v>Sin control</v>
      </c>
      <c r="W129" s="42"/>
      <c r="X129" s="47"/>
      <c r="Y129" s="42"/>
      <c r="Z129" s="49"/>
      <c r="AA129" s="46"/>
      <c r="AB129" s="46"/>
      <c r="AC129" s="46"/>
      <c r="AD129" s="103"/>
      <c r="AE129" s="49"/>
      <c r="AF129" s="49"/>
    </row>
    <row r="130" spans="2:33" s="41" customFormat="1" ht="15.75" thickBot="1" x14ac:dyDescent="0.3">
      <c r="B130" s="45"/>
      <c r="C130" s="54"/>
      <c r="D130" s="49"/>
      <c r="E130" s="42"/>
      <c r="F130" s="42"/>
      <c r="G130" s="42"/>
      <c r="H130" s="49"/>
      <c r="I130" s="49"/>
      <c r="J130" s="46"/>
      <c r="K130" s="46"/>
      <c r="L130" s="46"/>
      <c r="M130" s="49" t="str">
        <f t="shared" si="69"/>
        <v>Sin Dato</v>
      </c>
      <c r="N130" s="47"/>
      <c r="O130" s="42"/>
      <c r="P130" s="42"/>
      <c r="Q130" s="42"/>
      <c r="R130" s="46"/>
      <c r="S130" s="46"/>
      <c r="T130" s="46"/>
      <c r="U130" s="46"/>
      <c r="V130" s="49" t="str">
        <f t="shared" si="68"/>
        <v>Sin control</v>
      </c>
      <c r="W130" s="42"/>
      <c r="X130" s="47"/>
      <c r="Y130" s="42"/>
      <c r="Z130" s="49"/>
      <c r="AA130" s="46"/>
      <c r="AB130" s="46"/>
      <c r="AC130" s="46"/>
      <c r="AD130" s="103"/>
      <c r="AE130" s="49"/>
      <c r="AF130" s="49"/>
    </row>
    <row r="131" spans="2:33" s="41" customFormat="1" ht="15.75" thickBot="1" x14ac:dyDescent="0.3">
      <c r="B131" s="45"/>
      <c r="C131" s="54"/>
      <c r="D131" s="49"/>
      <c r="E131" s="42"/>
      <c r="F131" s="42"/>
      <c r="G131" s="42"/>
      <c r="H131" s="49"/>
      <c r="I131" s="49"/>
      <c r="J131" s="46"/>
      <c r="K131" s="46"/>
      <c r="L131" s="46"/>
      <c r="M131" s="49" t="str">
        <f t="shared" si="69"/>
        <v>Sin Dato</v>
      </c>
      <c r="N131" s="47"/>
      <c r="O131" s="42"/>
      <c r="P131" s="42"/>
      <c r="Q131" s="42"/>
      <c r="R131" s="46"/>
      <c r="S131" s="46"/>
      <c r="T131" s="46"/>
      <c r="U131" s="46"/>
      <c r="V131" s="49" t="str">
        <f t="shared" si="68"/>
        <v>Sin control</v>
      </c>
      <c r="W131" s="42"/>
      <c r="X131" s="47"/>
      <c r="Y131" s="42"/>
      <c r="Z131" s="49"/>
      <c r="AA131" s="46"/>
      <c r="AB131" s="46"/>
      <c r="AC131" s="46"/>
      <c r="AD131" s="103"/>
      <c r="AE131" s="49"/>
      <c r="AF131" s="49"/>
    </row>
    <row r="132" spans="2:33" ht="5.25" customHeight="1" thickBot="1" x14ac:dyDescent="0.3">
      <c r="C132" s="54"/>
      <c r="D132" s="49"/>
      <c r="H132" s="49"/>
      <c r="I132" s="49"/>
      <c r="J132" s="39"/>
      <c r="K132" s="39"/>
      <c r="L132" s="39"/>
      <c r="M132" s="49" t="str">
        <f t="shared" si="69"/>
        <v>Sin Dato</v>
      </c>
      <c r="N132" s="39"/>
      <c r="O132" s="39"/>
      <c r="P132" s="39"/>
      <c r="Q132" s="39"/>
    </row>
    <row r="133" spans="2:33" x14ac:dyDescent="0.25">
      <c r="B133" s="6"/>
      <c r="C133" s="55"/>
      <c r="D133" s="35"/>
      <c r="E133" s="7"/>
      <c r="F133" s="7"/>
      <c r="G133" s="7"/>
      <c r="H133" s="7"/>
      <c r="I133" s="7"/>
      <c r="J133" s="7"/>
      <c r="K133" s="7"/>
      <c r="L133" s="7"/>
      <c r="M133" s="8"/>
      <c r="Y133" s="5"/>
    </row>
    <row r="134" spans="2:33" x14ac:dyDescent="0.25">
      <c r="B134" s="15"/>
      <c r="C134" s="10"/>
      <c r="D134" s="36"/>
      <c r="E134" s="121" t="s">
        <v>7</v>
      </c>
      <c r="F134" s="121"/>
      <c r="G134" s="121"/>
      <c r="H134" s="121"/>
      <c r="I134" s="121"/>
      <c r="J134" s="21"/>
      <c r="K134" s="21"/>
      <c r="L134" s="21"/>
      <c r="M134" s="11"/>
      <c r="Y134" s="5"/>
    </row>
    <row r="135" spans="2:33" x14ac:dyDescent="0.25">
      <c r="B135" s="15"/>
      <c r="C135" s="56"/>
      <c r="D135" s="36"/>
      <c r="E135" s="122"/>
      <c r="F135" s="122"/>
      <c r="G135" s="122"/>
      <c r="H135" s="122"/>
      <c r="I135" s="122"/>
      <c r="J135" s="21"/>
      <c r="K135" s="21"/>
      <c r="L135" s="21"/>
      <c r="M135" s="11"/>
      <c r="X135" s="71"/>
      <c r="Y135" s="71"/>
      <c r="Z135" s="71"/>
      <c r="AA135" s="71"/>
      <c r="AB135" s="71"/>
      <c r="AC135" s="71"/>
      <c r="AD135" s="71"/>
      <c r="AE135" s="71"/>
      <c r="AF135" s="71"/>
      <c r="AG135" s="71"/>
    </row>
    <row r="136" spans="2:33" ht="15.75" thickBot="1" x14ac:dyDescent="0.3">
      <c r="B136" s="9"/>
      <c r="C136" s="10"/>
      <c r="D136" s="36"/>
      <c r="E136" s="4">
        <v>1</v>
      </c>
      <c r="F136" s="4">
        <v>2</v>
      </c>
      <c r="G136" s="4">
        <v>3</v>
      </c>
      <c r="H136" s="4">
        <v>4</v>
      </c>
      <c r="I136" s="18">
        <v>5</v>
      </c>
      <c r="J136" s="21"/>
      <c r="K136" s="21"/>
      <c r="L136" s="21"/>
      <c r="M136" s="11"/>
      <c r="X136" s="71"/>
      <c r="Y136" s="71"/>
      <c r="Z136" s="71"/>
      <c r="AA136" s="71"/>
      <c r="AB136" s="71"/>
      <c r="AC136" s="71"/>
      <c r="AD136" s="71"/>
      <c r="AE136" s="71"/>
      <c r="AF136" s="71"/>
      <c r="AG136" s="71"/>
    </row>
    <row r="137" spans="2:33" ht="15.75" thickBot="1" x14ac:dyDescent="0.3">
      <c r="B137" s="9"/>
      <c r="C137" s="10"/>
      <c r="D137" s="36"/>
      <c r="E137" s="1" t="s">
        <v>11</v>
      </c>
      <c r="F137" s="2" t="s">
        <v>12</v>
      </c>
      <c r="G137" s="2" t="s">
        <v>20</v>
      </c>
      <c r="H137" s="2" t="s">
        <v>13</v>
      </c>
      <c r="I137" s="3" t="s">
        <v>14</v>
      </c>
      <c r="J137" s="25"/>
      <c r="K137" s="25"/>
      <c r="L137" s="25"/>
      <c r="M137" s="11"/>
      <c r="X137" s="71"/>
      <c r="Y137" s="71"/>
      <c r="Z137" s="71"/>
      <c r="AA137" s="71"/>
      <c r="AB137" s="71"/>
      <c r="AC137" s="71"/>
      <c r="AD137" s="71"/>
      <c r="AE137" s="71"/>
      <c r="AF137" s="71"/>
      <c r="AG137" s="71"/>
    </row>
    <row r="138" spans="2:33" x14ac:dyDescent="0.25">
      <c r="B138" s="120" t="s">
        <v>2</v>
      </c>
      <c r="C138" s="123">
        <v>1</v>
      </c>
      <c r="D138" s="142" t="s">
        <v>15</v>
      </c>
      <c r="E138" s="143">
        <v>1</v>
      </c>
      <c r="F138" s="145">
        <v>2</v>
      </c>
      <c r="G138" s="147">
        <v>3</v>
      </c>
      <c r="H138" s="160">
        <v>4</v>
      </c>
      <c r="I138" s="154">
        <v>5</v>
      </c>
      <c r="J138" s="26"/>
      <c r="K138" s="26"/>
      <c r="L138" s="26"/>
      <c r="M138" s="11"/>
      <c r="X138" s="71"/>
      <c r="Y138" s="71"/>
      <c r="Z138" s="71"/>
      <c r="AA138" s="71"/>
      <c r="AB138" s="71"/>
      <c r="AC138" s="71"/>
      <c r="AD138" s="71"/>
      <c r="AE138" s="71"/>
      <c r="AF138" s="71"/>
      <c r="AG138" s="71"/>
    </row>
    <row r="139" spans="2:33" x14ac:dyDescent="0.25">
      <c r="B139" s="120"/>
      <c r="C139" s="124"/>
      <c r="D139" s="134"/>
      <c r="E139" s="144"/>
      <c r="F139" s="146"/>
      <c r="G139" s="148"/>
      <c r="H139" s="141"/>
      <c r="I139" s="155"/>
      <c r="J139" s="26"/>
      <c r="K139" s="26"/>
      <c r="L139" s="26"/>
      <c r="M139" s="11"/>
      <c r="X139" s="71"/>
      <c r="Y139" s="71"/>
      <c r="Z139" s="71"/>
      <c r="AA139" s="71"/>
      <c r="AB139" s="71"/>
      <c r="AC139" s="71"/>
      <c r="AD139" s="71"/>
      <c r="AE139" s="71"/>
      <c r="AF139" s="71"/>
      <c r="AG139" s="71"/>
    </row>
    <row r="140" spans="2:33" x14ac:dyDescent="0.25">
      <c r="B140" s="120"/>
      <c r="C140" s="123">
        <v>2</v>
      </c>
      <c r="D140" s="151" t="s">
        <v>103</v>
      </c>
      <c r="E140" s="149">
        <v>2</v>
      </c>
      <c r="F140" s="153">
        <v>4</v>
      </c>
      <c r="G140" s="150">
        <v>6</v>
      </c>
      <c r="H140" s="129">
        <v>8</v>
      </c>
      <c r="I140" s="138">
        <v>10</v>
      </c>
      <c r="J140" s="26"/>
      <c r="K140" s="26"/>
      <c r="L140" s="26"/>
      <c r="M140" s="11"/>
      <c r="X140" s="71"/>
      <c r="Y140" s="71"/>
      <c r="Z140" s="71"/>
      <c r="AA140" s="71"/>
      <c r="AB140" s="71"/>
      <c r="AC140" s="71"/>
      <c r="AD140" s="71"/>
      <c r="AE140" s="71"/>
      <c r="AF140" s="71"/>
      <c r="AG140" s="71"/>
    </row>
    <row r="141" spans="2:33" x14ac:dyDescent="0.25">
      <c r="B141" s="120"/>
      <c r="C141" s="124"/>
      <c r="D141" s="152"/>
      <c r="E141" s="144"/>
      <c r="F141" s="146"/>
      <c r="G141" s="148"/>
      <c r="H141" s="141"/>
      <c r="I141" s="140"/>
      <c r="J141" s="26"/>
      <c r="K141" s="26"/>
      <c r="L141" s="26"/>
      <c r="M141" s="11"/>
      <c r="X141" s="71"/>
      <c r="Y141" s="71"/>
      <c r="Z141" s="71"/>
      <c r="AA141" s="71"/>
      <c r="AB141" s="71"/>
      <c r="AC141" s="71"/>
      <c r="AD141" s="71"/>
      <c r="AE141" s="71"/>
      <c r="AF141" s="71"/>
      <c r="AG141" s="71"/>
    </row>
    <row r="142" spans="2:33" x14ac:dyDescent="0.25">
      <c r="B142" s="120"/>
      <c r="C142" s="123">
        <v>3</v>
      </c>
      <c r="D142" s="125" t="s">
        <v>16</v>
      </c>
      <c r="E142" s="149">
        <v>3</v>
      </c>
      <c r="F142" s="150">
        <v>6</v>
      </c>
      <c r="G142" s="129">
        <v>9</v>
      </c>
      <c r="H142" s="131">
        <v>12</v>
      </c>
      <c r="I142" s="138">
        <v>15</v>
      </c>
      <c r="J142" s="27"/>
      <c r="K142" s="27"/>
      <c r="L142" s="27"/>
      <c r="M142" s="11"/>
      <c r="X142" s="71"/>
      <c r="Y142" s="71"/>
      <c r="Z142" s="71"/>
      <c r="AA142" s="71"/>
      <c r="AB142" s="71"/>
      <c r="AC142" s="71"/>
      <c r="AD142" s="71"/>
      <c r="AE142" s="71"/>
      <c r="AF142" s="71"/>
      <c r="AG142" s="71"/>
    </row>
    <row r="143" spans="2:33" x14ac:dyDescent="0.25">
      <c r="B143" s="120"/>
      <c r="C143" s="124"/>
      <c r="D143" s="134"/>
      <c r="E143" s="144"/>
      <c r="F143" s="148"/>
      <c r="G143" s="141"/>
      <c r="H143" s="161"/>
      <c r="I143" s="140"/>
      <c r="J143" s="27"/>
      <c r="K143" s="27"/>
      <c r="L143" s="27"/>
      <c r="M143" s="11"/>
      <c r="X143" s="71"/>
      <c r="Y143" s="71"/>
      <c r="Z143" s="71"/>
      <c r="AA143" s="71"/>
      <c r="AB143" s="71"/>
      <c r="AC143" s="71"/>
      <c r="AD143" s="71"/>
      <c r="AE143" s="71"/>
      <c r="AF143" s="71"/>
      <c r="AG143" s="71"/>
    </row>
    <row r="144" spans="2:33" x14ac:dyDescent="0.25">
      <c r="B144" s="120"/>
      <c r="C144" s="123">
        <v>4</v>
      </c>
      <c r="D144" s="125" t="s">
        <v>17</v>
      </c>
      <c r="E144" s="135">
        <v>4</v>
      </c>
      <c r="F144" s="129">
        <v>8</v>
      </c>
      <c r="G144" s="129">
        <v>12</v>
      </c>
      <c r="H144" s="131">
        <v>16</v>
      </c>
      <c r="I144" s="138">
        <v>20</v>
      </c>
      <c r="J144" s="27"/>
      <c r="K144" s="27"/>
      <c r="L144" s="27"/>
      <c r="M144" s="11"/>
      <c r="X144" s="71"/>
      <c r="Y144" s="71"/>
      <c r="Z144" s="71"/>
      <c r="AA144" s="71"/>
      <c r="AB144" s="71"/>
      <c r="AC144" s="71"/>
      <c r="AD144" s="71"/>
      <c r="AE144" s="71"/>
      <c r="AF144" s="71"/>
      <c r="AG144" s="71"/>
    </row>
    <row r="145" spans="2:33" x14ac:dyDescent="0.25">
      <c r="B145" s="120"/>
      <c r="C145" s="124"/>
      <c r="D145" s="134"/>
      <c r="E145" s="136"/>
      <c r="F145" s="137"/>
      <c r="G145" s="141"/>
      <c r="H145" s="133"/>
      <c r="I145" s="140"/>
      <c r="J145" s="27"/>
      <c r="K145" s="27"/>
      <c r="L145" s="27"/>
      <c r="M145" s="11"/>
      <c r="X145" s="71"/>
      <c r="Y145" s="71"/>
      <c r="Z145" s="71"/>
      <c r="AA145" s="71"/>
      <c r="AB145" s="71"/>
      <c r="AC145" s="71"/>
      <c r="AD145" s="71"/>
      <c r="AE145" s="71"/>
      <c r="AF145" s="71"/>
      <c r="AG145" s="71"/>
    </row>
    <row r="146" spans="2:33" x14ac:dyDescent="0.25">
      <c r="B146" s="120"/>
      <c r="C146" s="123">
        <v>5</v>
      </c>
      <c r="D146" s="125" t="s">
        <v>18</v>
      </c>
      <c r="E146" s="127">
        <v>5</v>
      </c>
      <c r="F146" s="129">
        <v>10</v>
      </c>
      <c r="G146" s="131">
        <v>15</v>
      </c>
      <c r="H146" s="131">
        <v>20</v>
      </c>
      <c r="I146" s="138">
        <v>25</v>
      </c>
      <c r="J146" s="27"/>
      <c r="K146" s="27"/>
      <c r="L146" s="27"/>
      <c r="M146" s="11"/>
      <c r="X146" s="71"/>
      <c r="Y146" s="71"/>
      <c r="Z146" s="71"/>
      <c r="AA146" s="71"/>
      <c r="AB146" s="71"/>
      <c r="AC146" s="71"/>
      <c r="AD146" s="71"/>
      <c r="AE146" s="71"/>
      <c r="AF146" s="71"/>
      <c r="AG146" s="71"/>
    </row>
    <row r="147" spans="2:33" ht="15.75" thickBot="1" x14ac:dyDescent="0.3">
      <c r="B147" s="120"/>
      <c r="C147" s="124"/>
      <c r="D147" s="126"/>
      <c r="E147" s="128"/>
      <c r="F147" s="130"/>
      <c r="G147" s="132"/>
      <c r="H147" s="132"/>
      <c r="I147" s="139"/>
      <c r="J147" s="27"/>
      <c r="K147" s="27"/>
      <c r="L147" s="27"/>
      <c r="M147" s="11"/>
      <c r="X147" s="71"/>
      <c r="Y147" s="71"/>
      <c r="Z147" s="71"/>
      <c r="AA147" s="71"/>
      <c r="AB147" s="71"/>
      <c r="AC147" s="71"/>
      <c r="AD147" s="71"/>
      <c r="AE147" s="71"/>
      <c r="AF147" s="71"/>
      <c r="AG147" s="71"/>
    </row>
    <row r="148" spans="2:33" x14ac:dyDescent="0.25">
      <c r="B148" s="9"/>
      <c r="C148" s="20"/>
      <c r="D148" s="36"/>
      <c r="E148" s="10"/>
      <c r="F148" s="10"/>
      <c r="G148" s="10"/>
      <c r="H148" s="10"/>
      <c r="I148" s="16"/>
      <c r="J148" s="16"/>
      <c r="K148" s="16"/>
      <c r="L148" s="16"/>
      <c r="M148" s="11"/>
      <c r="X148" s="71"/>
      <c r="Y148" s="71"/>
      <c r="Z148" s="71"/>
      <c r="AA148" s="71"/>
      <c r="AB148" s="71"/>
      <c r="AC148" s="71"/>
      <c r="AD148" s="71"/>
      <c r="AE148" s="71"/>
      <c r="AF148" s="71"/>
      <c r="AG148" s="71"/>
    </row>
    <row r="149" spans="2:33" ht="15.75" thickBot="1" x14ac:dyDescent="0.3">
      <c r="B149" s="12"/>
      <c r="C149" s="13"/>
      <c r="D149" s="37"/>
      <c r="E149" s="19"/>
      <c r="F149" s="19"/>
      <c r="G149" s="19"/>
      <c r="H149" s="19"/>
      <c r="I149" s="17"/>
      <c r="J149" s="17"/>
      <c r="K149" s="17"/>
      <c r="L149" s="17"/>
      <c r="M149" s="14"/>
      <c r="X149" s="71"/>
      <c r="Y149" s="71"/>
      <c r="Z149" s="71"/>
      <c r="AA149" s="71"/>
      <c r="AB149" s="71"/>
      <c r="AC149" s="71"/>
      <c r="AD149" s="71"/>
      <c r="AE149" s="71"/>
      <c r="AF149" s="71"/>
      <c r="AG149" s="71"/>
    </row>
    <row r="150" spans="2:33" x14ac:dyDescent="0.25">
      <c r="C150" s="57"/>
      <c r="X150" s="71"/>
      <c r="Y150" s="71"/>
      <c r="Z150" s="71"/>
      <c r="AA150" s="71"/>
      <c r="AB150" s="71"/>
      <c r="AC150" s="71"/>
      <c r="AD150" s="71"/>
      <c r="AE150" s="71"/>
      <c r="AF150" s="71"/>
      <c r="AG150" s="71"/>
    </row>
    <row r="151" spans="2:33" x14ac:dyDescent="0.25">
      <c r="X151" s="71"/>
      <c r="Y151" s="71"/>
      <c r="Z151" s="71"/>
      <c r="AA151" s="71"/>
      <c r="AB151" s="71"/>
      <c r="AC151" s="71"/>
      <c r="AD151" s="71"/>
      <c r="AE151" s="71"/>
      <c r="AF151" s="71"/>
      <c r="AG151" s="71"/>
    </row>
    <row r="152" spans="2:33" x14ac:dyDescent="0.25">
      <c r="X152" s="71"/>
      <c r="Y152" s="71"/>
      <c r="Z152" s="71"/>
      <c r="AA152" s="71"/>
      <c r="AB152" s="71"/>
      <c r="AC152" s="71"/>
      <c r="AD152" s="71"/>
      <c r="AE152" s="71"/>
      <c r="AF152" s="71"/>
      <c r="AG152" s="71"/>
    </row>
  </sheetData>
  <autoFilter ref="B6:AF81" xr:uid="{09D42272-BF7B-4F93-B147-F42E7223FC8F}">
    <filterColumn colId="2">
      <filters>
        <filter val="Gestión de Cooperación y Asuntos Internacionales"/>
      </filters>
    </filterColumn>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60">
    <mergeCell ref="E1:AD4"/>
    <mergeCell ref="AE6:AF6"/>
    <mergeCell ref="AE1:AF1"/>
    <mergeCell ref="AE2:AF2"/>
    <mergeCell ref="AE3:AF3"/>
    <mergeCell ref="AE4:AF4"/>
    <mergeCell ref="Y6:AD6"/>
    <mergeCell ref="X6:X7"/>
    <mergeCell ref="B6:B7"/>
    <mergeCell ref="C6:C7"/>
    <mergeCell ref="D6:D7"/>
    <mergeCell ref="E6:E7"/>
    <mergeCell ref="N6:W6"/>
    <mergeCell ref="F6:F7"/>
    <mergeCell ref="J6:J7"/>
    <mergeCell ref="K6:K7"/>
    <mergeCell ref="L6:L7"/>
    <mergeCell ref="C138:C139"/>
    <mergeCell ref="H142:H143"/>
    <mergeCell ref="G6:G7"/>
    <mergeCell ref="H6:H7"/>
    <mergeCell ref="M6:M7"/>
    <mergeCell ref="I140:I141"/>
    <mergeCell ref="I138:I139"/>
    <mergeCell ref="I6:I7"/>
    <mergeCell ref="I142:I143"/>
    <mergeCell ref="E19:E20"/>
    <mergeCell ref="H138:H139"/>
    <mergeCell ref="I146:I147"/>
    <mergeCell ref="I144:I145"/>
    <mergeCell ref="G144:G145"/>
    <mergeCell ref="D138:D139"/>
    <mergeCell ref="E138:E139"/>
    <mergeCell ref="F138:F139"/>
    <mergeCell ref="G138:G139"/>
    <mergeCell ref="D142:D143"/>
    <mergeCell ref="E142:E143"/>
    <mergeCell ref="F142:F143"/>
    <mergeCell ref="G142:G143"/>
    <mergeCell ref="D140:D141"/>
    <mergeCell ref="E140:E141"/>
    <mergeCell ref="F140:F141"/>
    <mergeCell ref="G140:G141"/>
    <mergeCell ref="H140:H141"/>
    <mergeCell ref="B1:D4"/>
    <mergeCell ref="B138:B147"/>
    <mergeCell ref="E134:I135"/>
    <mergeCell ref="C140:C141"/>
    <mergeCell ref="C142:C143"/>
    <mergeCell ref="C144:C145"/>
    <mergeCell ref="C146:C147"/>
    <mergeCell ref="D146:D147"/>
    <mergeCell ref="E146:E147"/>
    <mergeCell ref="F146:F147"/>
    <mergeCell ref="G146:G147"/>
    <mergeCell ref="H144:H145"/>
    <mergeCell ref="H146:H147"/>
    <mergeCell ref="D144:D145"/>
    <mergeCell ref="E144:E145"/>
    <mergeCell ref="F144:F145"/>
  </mergeCells>
  <conditionalFormatting sqref="AD8:AF8 AD82:AF95 AE9:AF9 AE56:AF56 AD9:AD81 M83:M132">
    <cfRule type="cellIs" dxfId="471" priority="1281" operator="between">
      <formula>8</formula>
      <formula>10</formula>
    </cfRule>
    <cfRule type="cellIs" dxfId="470" priority="1282" operator="between">
      <formula>6</formula>
      <formula>7</formula>
    </cfRule>
    <cfRule type="cellIs" dxfId="469" priority="1283" operator="equal">
      <formula>5</formula>
    </cfRule>
    <cfRule type="cellIs" dxfId="468" priority="1284" operator="between">
      <formula>2</formula>
      <formula>4</formula>
    </cfRule>
    <cfRule type="cellIs" dxfId="467" priority="1285" operator="equal">
      <formula>"Extremo"</formula>
    </cfRule>
    <cfRule type="cellIs" dxfId="466" priority="1286" operator="equal">
      <formula>"Alto"</formula>
    </cfRule>
    <cfRule type="cellIs" dxfId="465" priority="1287" operator="equal">
      <formula>"Medio"</formula>
    </cfRule>
    <cfRule type="cellIs" dxfId="464" priority="1288" operator="equal">
      <formula>"Bajo"</formula>
    </cfRule>
  </conditionalFormatting>
  <conditionalFormatting sqref="M8:M81">
    <cfRule type="cellIs" dxfId="463" priority="1217" operator="between">
      <formula>8</formula>
      <formula>10</formula>
    </cfRule>
    <cfRule type="cellIs" dxfId="462" priority="1218" operator="between">
      <formula>6</formula>
      <formula>7</formula>
    </cfRule>
    <cfRule type="cellIs" dxfId="461" priority="1219" operator="equal">
      <formula>5</formula>
    </cfRule>
    <cfRule type="cellIs" dxfId="460" priority="1220" operator="between">
      <formula>2</formula>
      <formula>4</formula>
    </cfRule>
    <cfRule type="cellIs" dxfId="459" priority="1221" operator="equal">
      <formula>"Extremo"</formula>
    </cfRule>
    <cfRule type="cellIs" dxfId="458" priority="1222" operator="equal">
      <formula>"Alto"</formula>
    </cfRule>
    <cfRule type="cellIs" dxfId="457" priority="1223" operator="equal">
      <formula>"Medio"</formula>
    </cfRule>
    <cfRule type="cellIs" dxfId="456" priority="1224" operator="equal">
      <formula>"Bajo"</formula>
    </cfRule>
  </conditionalFormatting>
  <conditionalFormatting sqref="AE31:AF34">
    <cfRule type="cellIs" dxfId="455" priority="1177" operator="between">
      <formula>8</formula>
      <formula>10</formula>
    </cfRule>
    <cfRule type="cellIs" dxfId="454" priority="1178" operator="between">
      <formula>6</formula>
      <formula>7</formula>
    </cfRule>
    <cfRule type="cellIs" dxfId="453" priority="1179" operator="equal">
      <formula>5</formula>
    </cfRule>
    <cfRule type="cellIs" dxfId="452" priority="1180" operator="between">
      <formula>2</formula>
      <formula>4</formula>
    </cfRule>
    <cfRule type="cellIs" dxfId="451" priority="1181" operator="equal">
      <formula>"Extremo"</formula>
    </cfRule>
    <cfRule type="cellIs" dxfId="450" priority="1182" operator="equal">
      <formula>"Alto"</formula>
    </cfRule>
    <cfRule type="cellIs" dxfId="449" priority="1183" operator="equal">
      <formula>"Medio"</formula>
    </cfRule>
    <cfRule type="cellIs" dxfId="448" priority="1184" operator="equal">
      <formula>"Bajo"</formula>
    </cfRule>
  </conditionalFormatting>
  <conditionalFormatting sqref="AE44:AF46">
    <cfRule type="cellIs" dxfId="447" priority="1145" operator="between">
      <formula>8</formula>
      <formula>10</formula>
    </cfRule>
    <cfRule type="cellIs" dxfId="446" priority="1146" operator="between">
      <formula>6</formula>
      <formula>7</formula>
    </cfRule>
    <cfRule type="cellIs" dxfId="445" priority="1147" operator="equal">
      <formula>5</formula>
    </cfRule>
    <cfRule type="cellIs" dxfId="444" priority="1148" operator="between">
      <formula>2</formula>
      <formula>4</formula>
    </cfRule>
    <cfRule type="cellIs" dxfId="443" priority="1149" operator="equal">
      <formula>"Extremo"</formula>
    </cfRule>
    <cfRule type="cellIs" dxfId="442" priority="1150" operator="equal">
      <formula>"Alto"</formula>
    </cfRule>
    <cfRule type="cellIs" dxfId="441" priority="1151" operator="equal">
      <formula>"Medio"</formula>
    </cfRule>
    <cfRule type="cellIs" dxfId="440" priority="1152" operator="equal">
      <formula>"Bajo"</formula>
    </cfRule>
  </conditionalFormatting>
  <conditionalFormatting sqref="AD96:AF99">
    <cfRule type="cellIs" dxfId="439" priority="985" operator="between">
      <formula>8</formula>
      <formula>10</formula>
    </cfRule>
    <cfRule type="cellIs" dxfId="438" priority="986" operator="between">
      <formula>6</formula>
      <formula>7</formula>
    </cfRule>
    <cfRule type="cellIs" dxfId="437" priority="987" operator="equal">
      <formula>5</formula>
    </cfRule>
    <cfRule type="cellIs" dxfId="436" priority="988" operator="between">
      <formula>2</formula>
      <formula>4</formula>
    </cfRule>
    <cfRule type="cellIs" dxfId="435" priority="989" operator="equal">
      <formula>"Extremo"</formula>
    </cfRule>
    <cfRule type="cellIs" dxfId="434" priority="990" operator="equal">
      <formula>"Alto"</formula>
    </cfRule>
    <cfRule type="cellIs" dxfId="433" priority="991" operator="equal">
      <formula>"Medio"</formula>
    </cfRule>
    <cfRule type="cellIs" dxfId="432" priority="992" operator="equal">
      <formula>"Bajo"</formula>
    </cfRule>
  </conditionalFormatting>
  <conditionalFormatting sqref="AD100:AF131">
    <cfRule type="cellIs" dxfId="431" priority="633" operator="between">
      <formula>8</formula>
      <formula>10</formula>
    </cfRule>
    <cfRule type="cellIs" dxfId="430" priority="634" operator="between">
      <formula>6</formula>
      <formula>7</formula>
    </cfRule>
    <cfRule type="cellIs" dxfId="429" priority="635" operator="equal">
      <formula>5</formula>
    </cfRule>
    <cfRule type="cellIs" dxfId="428" priority="636" operator="between">
      <formula>2</formula>
      <formula>4</formula>
    </cfRule>
    <cfRule type="cellIs" dxfId="427" priority="637" operator="equal">
      <formula>"Extremo"</formula>
    </cfRule>
    <cfRule type="cellIs" dxfId="426" priority="638" operator="equal">
      <formula>"Alto"</formula>
    </cfRule>
    <cfRule type="cellIs" dxfId="425" priority="639" operator="equal">
      <formula>"Medio"</formula>
    </cfRule>
    <cfRule type="cellIs" dxfId="424" priority="640" operator="equal">
      <formula>"Bajo"</formula>
    </cfRule>
  </conditionalFormatting>
  <conditionalFormatting sqref="AE27:AF30">
    <cfRule type="cellIs" dxfId="423" priority="473" operator="between">
      <formula>8</formula>
      <formula>10</formula>
    </cfRule>
    <cfRule type="cellIs" dxfId="422" priority="474" operator="between">
      <formula>6</formula>
      <formula>7</formula>
    </cfRule>
    <cfRule type="cellIs" dxfId="421" priority="475" operator="equal">
      <formula>5</formula>
    </cfRule>
    <cfRule type="cellIs" dxfId="420" priority="476" operator="between">
      <formula>2</formula>
      <formula>4</formula>
    </cfRule>
    <cfRule type="cellIs" dxfId="419" priority="477" operator="equal">
      <formula>"Extremo"</formula>
    </cfRule>
    <cfRule type="cellIs" dxfId="418" priority="478" operator="equal">
      <formula>"Alto"</formula>
    </cfRule>
    <cfRule type="cellIs" dxfId="417" priority="479" operator="equal">
      <formula>"Medio"</formula>
    </cfRule>
    <cfRule type="cellIs" dxfId="416" priority="480" operator="equal">
      <formula>"Bajo"</formula>
    </cfRule>
  </conditionalFormatting>
  <conditionalFormatting sqref="AE61:AF66">
    <cfRule type="cellIs" dxfId="415" priority="465" operator="between">
      <formula>8</formula>
      <formula>10</formula>
    </cfRule>
    <cfRule type="cellIs" dxfId="414" priority="466" operator="between">
      <formula>6</formula>
      <formula>7</formula>
    </cfRule>
    <cfRule type="cellIs" dxfId="413" priority="467" operator="equal">
      <formula>5</formula>
    </cfRule>
    <cfRule type="cellIs" dxfId="412" priority="468" operator="between">
      <formula>2</formula>
      <formula>4</formula>
    </cfRule>
    <cfRule type="cellIs" dxfId="411" priority="469" operator="equal">
      <formula>"Extremo"</formula>
    </cfRule>
    <cfRule type="cellIs" dxfId="410" priority="470" operator="equal">
      <formula>"Alto"</formula>
    </cfRule>
    <cfRule type="cellIs" dxfId="409" priority="471" operator="equal">
      <formula>"Medio"</formula>
    </cfRule>
    <cfRule type="cellIs" dxfId="408" priority="472" operator="equal">
      <formula>"Bajo"</formula>
    </cfRule>
  </conditionalFormatting>
  <conditionalFormatting sqref="AE19:AF20">
    <cfRule type="cellIs" dxfId="407" priority="457" operator="between">
      <formula>8</formula>
      <formula>10</formula>
    </cfRule>
    <cfRule type="cellIs" dxfId="406" priority="458" operator="between">
      <formula>6</formula>
      <formula>7</formula>
    </cfRule>
    <cfRule type="cellIs" dxfId="405" priority="459" operator="equal">
      <formula>5</formula>
    </cfRule>
    <cfRule type="cellIs" dxfId="404" priority="460" operator="between">
      <formula>2</formula>
      <formula>4</formula>
    </cfRule>
    <cfRule type="cellIs" dxfId="403" priority="461" operator="equal">
      <formula>"Extremo"</formula>
    </cfRule>
    <cfRule type="cellIs" dxfId="402" priority="462" operator="equal">
      <formula>"Alto"</formula>
    </cfRule>
    <cfRule type="cellIs" dxfId="401" priority="463" operator="equal">
      <formula>"Medio"</formula>
    </cfRule>
    <cfRule type="cellIs" dxfId="400" priority="464" operator="equal">
      <formula>"Bajo"</formula>
    </cfRule>
  </conditionalFormatting>
  <conditionalFormatting sqref="AE21:AF22">
    <cfRule type="cellIs" dxfId="399" priority="449" operator="between">
      <formula>8</formula>
      <formula>10</formula>
    </cfRule>
    <cfRule type="cellIs" dxfId="398" priority="450" operator="between">
      <formula>6</formula>
      <formula>7</formula>
    </cfRule>
    <cfRule type="cellIs" dxfId="397" priority="451" operator="equal">
      <formula>5</formula>
    </cfRule>
    <cfRule type="cellIs" dxfId="396" priority="452" operator="between">
      <formula>2</formula>
      <formula>4</formula>
    </cfRule>
    <cfRule type="cellIs" dxfId="395" priority="453" operator="equal">
      <formula>"Extremo"</formula>
    </cfRule>
    <cfRule type="cellIs" dxfId="394" priority="454" operator="equal">
      <formula>"Alto"</formula>
    </cfRule>
    <cfRule type="cellIs" dxfId="393" priority="455" operator="equal">
      <formula>"Medio"</formula>
    </cfRule>
    <cfRule type="cellIs" dxfId="392" priority="456" operator="equal">
      <formula>"Bajo"</formula>
    </cfRule>
  </conditionalFormatting>
  <conditionalFormatting sqref="AE23:AF23">
    <cfRule type="cellIs" dxfId="391" priority="441" operator="between">
      <formula>8</formula>
      <formula>10</formula>
    </cfRule>
    <cfRule type="cellIs" dxfId="390" priority="442" operator="between">
      <formula>6</formula>
      <formula>7</formula>
    </cfRule>
    <cfRule type="cellIs" dxfId="389" priority="443" operator="equal">
      <formula>5</formula>
    </cfRule>
    <cfRule type="cellIs" dxfId="388" priority="444" operator="between">
      <formula>2</formula>
      <formula>4</formula>
    </cfRule>
    <cfRule type="cellIs" dxfId="387" priority="445" operator="equal">
      <formula>"Extremo"</formula>
    </cfRule>
    <cfRule type="cellIs" dxfId="386" priority="446" operator="equal">
      <formula>"Alto"</formula>
    </cfRule>
    <cfRule type="cellIs" dxfId="385" priority="447" operator="equal">
      <formula>"Medio"</formula>
    </cfRule>
    <cfRule type="cellIs" dxfId="384" priority="448" operator="equal">
      <formula>"Bajo"</formula>
    </cfRule>
  </conditionalFormatting>
  <conditionalFormatting sqref="AE10:AF10">
    <cfRule type="cellIs" dxfId="383" priority="433" operator="between">
      <formula>8</formula>
      <formula>10</formula>
    </cfRule>
    <cfRule type="cellIs" dxfId="382" priority="434" operator="between">
      <formula>6</formula>
      <formula>7</formula>
    </cfRule>
    <cfRule type="cellIs" dxfId="381" priority="435" operator="equal">
      <formula>5</formula>
    </cfRule>
    <cfRule type="cellIs" dxfId="380" priority="436" operator="between">
      <formula>2</formula>
      <formula>4</formula>
    </cfRule>
    <cfRule type="cellIs" dxfId="379" priority="437" operator="equal">
      <formula>"Extremo"</formula>
    </cfRule>
    <cfRule type="cellIs" dxfId="378" priority="438" operator="equal">
      <formula>"Alto"</formula>
    </cfRule>
    <cfRule type="cellIs" dxfId="377" priority="439" operator="equal">
      <formula>"Medio"</formula>
    </cfRule>
    <cfRule type="cellIs" dxfId="376" priority="440" operator="equal">
      <formula>"Bajo"</formula>
    </cfRule>
  </conditionalFormatting>
  <conditionalFormatting sqref="AE12:AF13">
    <cfRule type="cellIs" dxfId="375" priority="425" operator="between">
      <formula>8</formula>
      <formula>10</formula>
    </cfRule>
    <cfRule type="cellIs" dxfId="374" priority="426" operator="between">
      <formula>6</formula>
      <formula>7</formula>
    </cfRule>
    <cfRule type="cellIs" dxfId="373" priority="427" operator="equal">
      <formula>5</formula>
    </cfRule>
    <cfRule type="cellIs" dxfId="372" priority="428" operator="between">
      <formula>2</formula>
      <formula>4</formula>
    </cfRule>
    <cfRule type="cellIs" dxfId="371" priority="429" operator="equal">
      <formula>"Extremo"</formula>
    </cfRule>
    <cfRule type="cellIs" dxfId="370" priority="430" operator="equal">
      <formula>"Alto"</formula>
    </cfRule>
    <cfRule type="cellIs" dxfId="369" priority="431" operator="equal">
      <formula>"Medio"</formula>
    </cfRule>
    <cfRule type="cellIs" dxfId="368" priority="432" operator="equal">
      <formula>"Bajo"</formula>
    </cfRule>
  </conditionalFormatting>
  <conditionalFormatting sqref="AE11:AF11">
    <cfRule type="cellIs" dxfId="367" priority="417" operator="between">
      <formula>8</formula>
      <formula>10</formula>
    </cfRule>
    <cfRule type="cellIs" dxfId="366" priority="418" operator="between">
      <formula>6</formula>
      <formula>7</formula>
    </cfRule>
    <cfRule type="cellIs" dxfId="365" priority="419" operator="equal">
      <formula>5</formula>
    </cfRule>
    <cfRule type="cellIs" dxfId="364" priority="420" operator="between">
      <formula>2</formula>
      <formula>4</formula>
    </cfRule>
    <cfRule type="cellIs" dxfId="363" priority="421" operator="equal">
      <formula>"Extremo"</formula>
    </cfRule>
    <cfRule type="cellIs" dxfId="362" priority="422" operator="equal">
      <formula>"Alto"</formula>
    </cfRule>
    <cfRule type="cellIs" dxfId="361" priority="423" operator="equal">
      <formula>"Medio"</formula>
    </cfRule>
    <cfRule type="cellIs" dxfId="360" priority="424" operator="equal">
      <formula>"Bajo"</formula>
    </cfRule>
  </conditionalFormatting>
  <conditionalFormatting sqref="AF39">
    <cfRule type="cellIs" dxfId="359" priority="409" operator="between">
      <formula>8</formula>
      <formula>10</formula>
    </cfRule>
    <cfRule type="cellIs" dxfId="358" priority="410" operator="between">
      <formula>6</formula>
      <formula>7</formula>
    </cfRule>
    <cfRule type="cellIs" dxfId="357" priority="411" operator="equal">
      <formula>5</formula>
    </cfRule>
    <cfRule type="cellIs" dxfId="356" priority="412" operator="between">
      <formula>2</formula>
      <formula>4</formula>
    </cfRule>
    <cfRule type="cellIs" dxfId="355" priority="413" operator="equal">
      <formula>"Extremo"</formula>
    </cfRule>
    <cfRule type="cellIs" dxfId="354" priority="414" operator="equal">
      <formula>"Alto"</formula>
    </cfRule>
    <cfRule type="cellIs" dxfId="353" priority="415" operator="equal">
      <formula>"Medio"</formula>
    </cfRule>
    <cfRule type="cellIs" dxfId="352" priority="416" operator="equal">
      <formula>"Bajo"</formula>
    </cfRule>
  </conditionalFormatting>
  <conditionalFormatting sqref="AE37:AF38">
    <cfRule type="cellIs" dxfId="351" priority="401" operator="between">
      <formula>8</formula>
      <formula>10</formula>
    </cfRule>
    <cfRule type="cellIs" dxfId="350" priority="402" operator="between">
      <formula>6</formula>
      <formula>7</formula>
    </cfRule>
    <cfRule type="cellIs" dxfId="349" priority="403" operator="equal">
      <formula>5</formula>
    </cfRule>
    <cfRule type="cellIs" dxfId="348" priority="404" operator="between">
      <formula>2</formula>
      <formula>4</formula>
    </cfRule>
    <cfRule type="cellIs" dxfId="347" priority="405" operator="equal">
      <formula>"Extremo"</formula>
    </cfRule>
    <cfRule type="cellIs" dxfId="346" priority="406" operator="equal">
      <formula>"Alto"</formula>
    </cfRule>
    <cfRule type="cellIs" dxfId="345" priority="407" operator="equal">
      <formula>"Medio"</formula>
    </cfRule>
    <cfRule type="cellIs" dxfId="344" priority="408" operator="equal">
      <formula>"Bajo"</formula>
    </cfRule>
  </conditionalFormatting>
  <conditionalFormatting sqref="AF40">
    <cfRule type="cellIs" dxfId="343" priority="393" operator="between">
      <formula>8</formula>
      <formula>10</formula>
    </cfRule>
    <cfRule type="cellIs" dxfId="342" priority="394" operator="between">
      <formula>6</formula>
      <formula>7</formula>
    </cfRule>
    <cfRule type="cellIs" dxfId="341" priority="395" operator="equal">
      <formula>5</formula>
    </cfRule>
    <cfRule type="cellIs" dxfId="340" priority="396" operator="between">
      <formula>2</formula>
      <formula>4</formula>
    </cfRule>
    <cfRule type="cellIs" dxfId="339" priority="397" operator="equal">
      <formula>"Extremo"</formula>
    </cfRule>
    <cfRule type="cellIs" dxfId="338" priority="398" operator="equal">
      <formula>"Alto"</formula>
    </cfRule>
    <cfRule type="cellIs" dxfId="337" priority="399" operator="equal">
      <formula>"Medio"</formula>
    </cfRule>
    <cfRule type="cellIs" dxfId="336" priority="400" operator="equal">
      <formula>"Bajo"</formula>
    </cfRule>
  </conditionalFormatting>
  <conditionalFormatting sqref="AE39">
    <cfRule type="cellIs" dxfId="335" priority="385" operator="between">
      <formula>8</formula>
      <formula>10</formula>
    </cfRule>
    <cfRule type="cellIs" dxfId="334" priority="386" operator="between">
      <formula>6</formula>
      <formula>7</formula>
    </cfRule>
    <cfRule type="cellIs" dxfId="333" priority="387" operator="equal">
      <formula>5</formula>
    </cfRule>
    <cfRule type="cellIs" dxfId="332" priority="388" operator="between">
      <formula>2</formula>
      <formula>4</formula>
    </cfRule>
    <cfRule type="cellIs" dxfId="331" priority="389" operator="equal">
      <formula>"Extremo"</formula>
    </cfRule>
    <cfRule type="cellIs" dxfId="330" priority="390" operator="equal">
      <formula>"Alto"</formula>
    </cfRule>
    <cfRule type="cellIs" dxfId="329" priority="391" operator="equal">
      <formula>"Medio"</formula>
    </cfRule>
    <cfRule type="cellIs" dxfId="328" priority="392" operator="equal">
      <formula>"Bajo"</formula>
    </cfRule>
  </conditionalFormatting>
  <conditionalFormatting sqref="AE40">
    <cfRule type="cellIs" dxfId="327" priority="377" operator="between">
      <formula>8</formula>
      <formula>10</formula>
    </cfRule>
    <cfRule type="cellIs" dxfId="326" priority="378" operator="between">
      <formula>6</formula>
      <formula>7</formula>
    </cfRule>
    <cfRule type="cellIs" dxfId="325" priority="379" operator="equal">
      <formula>5</formula>
    </cfRule>
    <cfRule type="cellIs" dxfId="324" priority="380" operator="between">
      <formula>2</formula>
      <formula>4</formula>
    </cfRule>
    <cfRule type="cellIs" dxfId="323" priority="381" operator="equal">
      <formula>"Extremo"</formula>
    </cfRule>
    <cfRule type="cellIs" dxfId="322" priority="382" operator="equal">
      <formula>"Alto"</formula>
    </cfRule>
    <cfRule type="cellIs" dxfId="321" priority="383" operator="equal">
      <formula>"Medio"</formula>
    </cfRule>
    <cfRule type="cellIs" dxfId="320" priority="384" operator="equal">
      <formula>"Bajo"</formula>
    </cfRule>
  </conditionalFormatting>
  <conditionalFormatting sqref="AE35:AF35">
    <cfRule type="cellIs" dxfId="319" priority="369" operator="between">
      <formula>8</formula>
      <formula>10</formula>
    </cfRule>
    <cfRule type="cellIs" dxfId="318" priority="370" operator="between">
      <formula>6</formula>
      <formula>7</formula>
    </cfRule>
    <cfRule type="cellIs" dxfId="317" priority="371" operator="equal">
      <formula>5</formula>
    </cfRule>
    <cfRule type="cellIs" dxfId="316" priority="372" operator="between">
      <formula>2</formula>
      <formula>4</formula>
    </cfRule>
    <cfRule type="cellIs" dxfId="315" priority="373" operator="equal">
      <formula>"Extremo"</formula>
    </cfRule>
    <cfRule type="cellIs" dxfId="314" priority="374" operator="equal">
      <formula>"Alto"</formula>
    </cfRule>
    <cfRule type="cellIs" dxfId="313" priority="375" operator="equal">
      <formula>"Medio"</formula>
    </cfRule>
    <cfRule type="cellIs" dxfId="312" priority="376" operator="equal">
      <formula>"Bajo"</formula>
    </cfRule>
  </conditionalFormatting>
  <conditionalFormatting sqref="AE36:AF36">
    <cfRule type="cellIs" dxfId="311" priority="361" operator="between">
      <formula>8</formula>
      <formula>10</formula>
    </cfRule>
    <cfRule type="cellIs" dxfId="310" priority="362" operator="between">
      <formula>6</formula>
      <formula>7</formula>
    </cfRule>
    <cfRule type="cellIs" dxfId="309" priority="363" operator="equal">
      <formula>5</formula>
    </cfRule>
    <cfRule type="cellIs" dxfId="308" priority="364" operator="between">
      <formula>2</formula>
      <formula>4</formula>
    </cfRule>
    <cfRule type="cellIs" dxfId="307" priority="365" operator="equal">
      <formula>"Extremo"</formula>
    </cfRule>
    <cfRule type="cellIs" dxfId="306" priority="366" operator="equal">
      <formula>"Alto"</formula>
    </cfRule>
    <cfRule type="cellIs" dxfId="305" priority="367" operator="equal">
      <formula>"Medio"</formula>
    </cfRule>
    <cfRule type="cellIs" dxfId="304" priority="368" operator="equal">
      <formula>"Bajo"</formula>
    </cfRule>
  </conditionalFormatting>
  <conditionalFormatting sqref="AE53">
    <cfRule type="cellIs" dxfId="303" priority="353" operator="between">
      <formula>8</formula>
      <formula>10</formula>
    </cfRule>
    <cfRule type="cellIs" dxfId="302" priority="354" operator="between">
      <formula>6</formula>
      <formula>7</formula>
    </cfRule>
    <cfRule type="cellIs" dxfId="301" priority="355" operator="equal">
      <formula>5</formula>
    </cfRule>
    <cfRule type="cellIs" dxfId="300" priority="356" operator="between">
      <formula>2</formula>
      <formula>4</formula>
    </cfRule>
    <cfRule type="cellIs" dxfId="299" priority="357" operator="equal">
      <formula>"Extremo"</formula>
    </cfRule>
    <cfRule type="cellIs" dxfId="298" priority="358" operator="equal">
      <formula>"Alto"</formula>
    </cfRule>
    <cfRule type="cellIs" dxfId="297" priority="359" operator="equal">
      <formula>"Medio"</formula>
    </cfRule>
    <cfRule type="cellIs" dxfId="296" priority="360" operator="equal">
      <formula>"Bajo"</formula>
    </cfRule>
  </conditionalFormatting>
  <conditionalFormatting sqref="AF53">
    <cfRule type="cellIs" dxfId="295" priority="345" operator="between">
      <formula>8</formula>
      <formula>10</formula>
    </cfRule>
    <cfRule type="cellIs" dxfId="294" priority="346" operator="between">
      <formula>6</formula>
      <formula>7</formula>
    </cfRule>
    <cfRule type="cellIs" dxfId="293" priority="347" operator="equal">
      <formula>5</formula>
    </cfRule>
    <cfRule type="cellIs" dxfId="292" priority="348" operator="between">
      <formula>2</formula>
      <formula>4</formula>
    </cfRule>
    <cfRule type="cellIs" dxfId="291" priority="349" operator="equal">
      <formula>"Extremo"</formula>
    </cfRule>
    <cfRule type="cellIs" dxfId="290" priority="350" operator="equal">
      <formula>"Alto"</formula>
    </cfRule>
    <cfRule type="cellIs" dxfId="289" priority="351" operator="equal">
      <formula>"Medio"</formula>
    </cfRule>
    <cfRule type="cellIs" dxfId="288" priority="352" operator="equal">
      <formula>"Bajo"</formula>
    </cfRule>
  </conditionalFormatting>
  <conditionalFormatting sqref="AE54:AF54">
    <cfRule type="cellIs" dxfId="287" priority="337" operator="between">
      <formula>8</formula>
      <formula>10</formula>
    </cfRule>
    <cfRule type="cellIs" dxfId="286" priority="338" operator="between">
      <formula>6</formula>
      <formula>7</formula>
    </cfRule>
    <cfRule type="cellIs" dxfId="285" priority="339" operator="equal">
      <formula>5</formula>
    </cfRule>
    <cfRule type="cellIs" dxfId="284" priority="340" operator="between">
      <formula>2</formula>
      <formula>4</formula>
    </cfRule>
    <cfRule type="cellIs" dxfId="283" priority="341" operator="equal">
      <formula>"Extremo"</formula>
    </cfRule>
    <cfRule type="cellIs" dxfId="282" priority="342" operator="equal">
      <formula>"Alto"</formula>
    </cfRule>
    <cfRule type="cellIs" dxfId="281" priority="343" operator="equal">
      <formula>"Medio"</formula>
    </cfRule>
    <cfRule type="cellIs" dxfId="280" priority="344" operator="equal">
      <formula>"Bajo"</formula>
    </cfRule>
  </conditionalFormatting>
  <conditionalFormatting sqref="AF55">
    <cfRule type="cellIs" dxfId="279" priority="329" operator="between">
      <formula>8</formula>
      <formula>10</formula>
    </cfRule>
    <cfRule type="cellIs" dxfId="278" priority="330" operator="between">
      <formula>6</formula>
      <formula>7</formula>
    </cfRule>
    <cfRule type="cellIs" dxfId="277" priority="331" operator="equal">
      <formula>5</formula>
    </cfRule>
    <cfRule type="cellIs" dxfId="276" priority="332" operator="between">
      <formula>2</formula>
      <formula>4</formula>
    </cfRule>
    <cfRule type="cellIs" dxfId="275" priority="333" operator="equal">
      <formula>"Extremo"</formula>
    </cfRule>
    <cfRule type="cellIs" dxfId="274" priority="334" operator="equal">
      <formula>"Alto"</formula>
    </cfRule>
    <cfRule type="cellIs" dxfId="273" priority="335" operator="equal">
      <formula>"Medio"</formula>
    </cfRule>
    <cfRule type="cellIs" dxfId="272" priority="336" operator="equal">
      <formula>"Bajo"</formula>
    </cfRule>
  </conditionalFormatting>
  <conditionalFormatting sqref="AE55">
    <cfRule type="cellIs" dxfId="271" priority="321" operator="between">
      <formula>8</formula>
      <formula>10</formula>
    </cfRule>
    <cfRule type="cellIs" dxfId="270" priority="322" operator="between">
      <formula>6</formula>
      <formula>7</formula>
    </cfRule>
    <cfRule type="cellIs" dxfId="269" priority="323" operator="equal">
      <formula>5</formula>
    </cfRule>
    <cfRule type="cellIs" dxfId="268" priority="324" operator="between">
      <formula>2</formula>
      <formula>4</formula>
    </cfRule>
    <cfRule type="cellIs" dxfId="267" priority="325" operator="equal">
      <formula>"Extremo"</formula>
    </cfRule>
    <cfRule type="cellIs" dxfId="266" priority="326" operator="equal">
      <formula>"Alto"</formula>
    </cfRule>
    <cfRule type="cellIs" dxfId="265" priority="327" operator="equal">
      <formula>"Medio"</formula>
    </cfRule>
    <cfRule type="cellIs" dxfId="264" priority="328" operator="equal">
      <formula>"Bajo"</formula>
    </cfRule>
  </conditionalFormatting>
  <conditionalFormatting sqref="AF24:AF25">
    <cfRule type="cellIs" dxfId="263" priority="313" operator="between">
      <formula>8</formula>
      <formula>10</formula>
    </cfRule>
    <cfRule type="cellIs" dxfId="262" priority="314" operator="between">
      <formula>6</formula>
      <formula>7</formula>
    </cfRule>
    <cfRule type="cellIs" dxfId="261" priority="315" operator="equal">
      <formula>5</formula>
    </cfRule>
    <cfRule type="cellIs" dxfId="260" priority="316" operator="between">
      <formula>2</formula>
      <formula>4</formula>
    </cfRule>
    <cfRule type="cellIs" dxfId="259" priority="317" operator="equal">
      <formula>"Extremo"</formula>
    </cfRule>
    <cfRule type="cellIs" dxfId="258" priority="318" operator="equal">
      <formula>"Alto"</formula>
    </cfRule>
    <cfRule type="cellIs" dxfId="257" priority="319" operator="equal">
      <formula>"Medio"</formula>
    </cfRule>
    <cfRule type="cellIs" dxfId="256" priority="320" operator="equal">
      <formula>"Bajo"</formula>
    </cfRule>
  </conditionalFormatting>
  <conditionalFormatting sqref="AE15">
    <cfRule type="cellIs" dxfId="255" priority="305" operator="between">
      <formula>8</formula>
      <formula>10</formula>
    </cfRule>
    <cfRule type="cellIs" dxfId="254" priority="306" operator="between">
      <formula>6</formula>
      <formula>7</formula>
    </cfRule>
    <cfRule type="cellIs" dxfId="253" priority="307" operator="equal">
      <formula>5</formula>
    </cfRule>
    <cfRule type="cellIs" dxfId="252" priority="308" operator="between">
      <formula>2</formula>
      <formula>4</formula>
    </cfRule>
    <cfRule type="cellIs" dxfId="251" priority="309" operator="equal">
      <formula>"Extremo"</formula>
    </cfRule>
    <cfRule type="cellIs" dxfId="250" priority="310" operator="equal">
      <formula>"Alto"</formula>
    </cfRule>
    <cfRule type="cellIs" dxfId="249" priority="311" operator="equal">
      <formula>"Medio"</formula>
    </cfRule>
    <cfRule type="cellIs" dxfId="248" priority="312" operator="equal">
      <formula>"Bajo"</formula>
    </cfRule>
  </conditionalFormatting>
  <conditionalFormatting sqref="AE16:AE18">
    <cfRule type="cellIs" dxfId="247" priority="297" operator="between">
      <formula>8</formula>
      <formula>10</formula>
    </cfRule>
    <cfRule type="cellIs" dxfId="246" priority="298" operator="between">
      <formula>6</formula>
      <formula>7</formula>
    </cfRule>
    <cfRule type="cellIs" dxfId="245" priority="299" operator="equal">
      <formula>5</formula>
    </cfRule>
    <cfRule type="cellIs" dxfId="244" priority="300" operator="between">
      <formula>2</formula>
      <formula>4</formula>
    </cfRule>
    <cfRule type="cellIs" dxfId="243" priority="301" operator="equal">
      <formula>"Extremo"</formula>
    </cfRule>
    <cfRule type="cellIs" dxfId="242" priority="302" operator="equal">
      <formula>"Alto"</formula>
    </cfRule>
    <cfRule type="cellIs" dxfId="241" priority="303" operator="equal">
      <formula>"Medio"</formula>
    </cfRule>
    <cfRule type="cellIs" dxfId="240" priority="304" operator="equal">
      <formula>"Bajo"</formula>
    </cfRule>
  </conditionalFormatting>
  <conditionalFormatting sqref="AE14:AF14">
    <cfRule type="cellIs" dxfId="239" priority="289" operator="between">
      <formula>8</formula>
      <formula>10</formula>
    </cfRule>
    <cfRule type="cellIs" dxfId="238" priority="290" operator="between">
      <formula>6</formula>
      <formula>7</formula>
    </cfRule>
    <cfRule type="cellIs" dxfId="237" priority="291" operator="equal">
      <formula>5</formula>
    </cfRule>
    <cfRule type="cellIs" dxfId="236" priority="292" operator="between">
      <formula>2</formula>
      <formula>4</formula>
    </cfRule>
    <cfRule type="cellIs" dxfId="235" priority="293" operator="equal">
      <formula>"Extremo"</formula>
    </cfRule>
    <cfRule type="cellIs" dxfId="234" priority="294" operator="equal">
      <formula>"Alto"</formula>
    </cfRule>
    <cfRule type="cellIs" dxfId="233" priority="295" operator="equal">
      <formula>"Medio"</formula>
    </cfRule>
    <cfRule type="cellIs" dxfId="232" priority="296" operator="equal">
      <formula>"Bajo"</formula>
    </cfRule>
  </conditionalFormatting>
  <conditionalFormatting sqref="AF15">
    <cfRule type="cellIs" dxfId="231" priority="281" operator="between">
      <formula>8</formula>
      <formula>10</formula>
    </cfRule>
    <cfRule type="cellIs" dxfId="230" priority="282" operator="between">
      <formula>6</formula>
      <formula>7</formula>
    </cfRule>
    <cfRule type="cellIs" dxfId="229" priority="283" operator="equal">
      <formula>5</formula>
    </cfRule>
    <cfRule type="cellIs" dxfId="228" priority="284" operator="between">
      <formula>2</formula>
      <formula>4</formula>
    </cfRule>
    <cfRule type="cellIs" dxfId="227" priority="285" operator="equal">
      <formula>"Extremo"</formula>
    </cfRule>
    <cfRule type="cellIs" dxfId="226" priority="286" operator="equal">
      <formula>"Alto"</formula>
    </cfRule>
    <cfRule type="cellIs" dxfId="225" priority="287" operator="equal">
      <formula>"Medio"</formula>
    </cfRule>
    <cfRule type="cellIs" dxfId="224" priority="288" operator="equal">
      <formula>"Bajo"</formula>
    </cfRule>
  </conditionalFormatting>
  <conditionalFormatting sqref="AF16">
    <cfRule type="cellIs" dxfId="223" priority="273" operator="between">
      <formula>8</formula>
      <formula>10</formula>
    </cfRule>
    <cfRule type="cellIs" dxfId="222" priority="274" operator="between">
      <formula>6</formula>
      <formula>7</formula>
    </cfRule>
    <cfRule type="cellIs" dxfId="221" priority="275" operator="equal">
      <formula>5</formula>
    </cfRule>
    <cfRule type="cellIs" dxfId="220" priority="276" operator="between">
      <formula>2</formula>
      <formula>4</formula>
    </cfRule>
    <cfRule type="cellIs" dxfId="219" priority="277" operator="equal">
      <formula>"Extremo"</formula>
    </cfRule>
    <cfRule type="cellIs" dxfId="218" priority="278" operator="equal">
      <formula>"Alto"</formula>
    </cfRule>
    <cfRule type="cellIs" dxfId="217" priority="279" operator="equal">
      <formula>"Medio"</formula>
    </cfRule>
    <cfRule type="cellIs" dxfId="216" priority="280" operator="equal">
      <formula>"Bajo"</formula>
    </cfRule>
  </conditionalFormatting>
  <conditionalFormatting sqref="AF17">
    <cfRule type="cellIs" dxfId="215" priority="265" operator="between">
      <formula>8</formula>
      <formula>10</formula>
    </cfRule>
    <cfRule type="cellIs" dxfId="214" priority="266" operator="between">
      <formula>6</formula>
      <formula>7</formula>
    </cfRule>
    <cfRule type="cellIs" dxfId="213" priority="267" operator="equal">
      <formula>5</formula>
    </cfRule>
    <cfRule type="cellIs" dxfId="212" priority="268" operator="between">
      <formula>2</formula>
      <formula>4</formula>
    </cfRule>
    <cfRule type="cellIs" dxfId="211" priority="269" operator="equal">
      <formula>"Extremo"</formula>
    </cfRule>
    <cfRule type="cellIs" dxfId="210" priority="270" operator="equal">
      <formula>"Alto"</formula>
    </cfRule>
    <cfRule type="cellIs" dxfId="209" priority="271" operator="equal">
      <formula>"Medio"</formula>
    </cfRule>
    <cfRule type="cellIs" dxfId="208" priority="272" operator="equal">
      <formula>"Bajo"</formula>
    </cfRule>
  </conditionalFormatting>
  <conditionalFormatting sqref="AF18">
    <cfRule type="cellIs" dxfId="207" priority="257" operator="between">
      <formula>8</formula>
      <formula>10</formula>
    </cfRule>
    <cfRule type="cellIs" dxfId="206" priority="258" operator="between">
      <formula>6</formula>
      <formula>7</formula>
    </cfRule>
    <cfRule type="cellIs" dxfId="205" priority="259" operator="equal">
      <formula>5</formula>
    </cfRule>
    <cfRule type="cellIs" dxfId="204" priority="260" operator="between">
      <formula>2</formula>
      <formula>4</formula>
    </cfRule>
    <cfRule type="cellIs" dxfId="203" priority="261" operator="equal">
      <formula>"Extremo"</formula>
    </cfRule>
    <cfRule type="cellIs" dxfId="202" priority="262" operator="equal">
      <formula>"Alto"</formula>
    </cfRule>
    <cfRule type="cellIs" dxfId="201" priority="263" operator="equal">
      <formula>"Medio"</formula>
    </cfRule>
    <cfRule type="cellIs" dxfId="200" priority="264" operator="equal">
      <formula>"Bajo"</formula>
    </cfRule>
  </conditionalFormatting>
  <conditionalFormatting sqref="AE50:AF50">
    <cfRule type="cellIs" dxfId="199" priority="249" operator="between">
      <formula>8</formula>
      <formula>10</formula>
    </cfRule>
    <cfRule type="cellIs" dxfId="198" priority="250" operator="between">
      <formula>6</formula>
      <formula>7</formula>
    </cfRule>
    <cfRule type="cellIs" dxfId="197" priority="251" operator="equal">
      <formula>5</formula>
    </cfRule>
    <cfRule type="cellIs" dxfId="196" priority="252" operator="between">
      <formula>2</formula>
      <formula>4</formula>
    </cfRule>
    <cfRule type="cellIs" dxfId="195" priority="253" operator="equal">
      <formula>"Extremo"</formula>
    </cfRule>
    <cfRule type="cellIs" dxfId="194" priority="254" operator="equal">
      <formula>"Alto"</formula>
    </cfRule>
    <cfRule type="cellIs" dxfId="193" priority="255" operator="equal">
      <formula>"Medio"</formula>
    </cfRule>
    <cfRule type="cellIs" dxfId="192" priority="256" operator="equal">
      <formula>"Bajo"</formula>
    </cfRule>
  </conditionalFormatting>
  <conditionalFormatting sqref="AE51:AF51">
    <cfRule type="cellIs" dxfId="191" priority="241" operator="between">
      <formula>8</formula>
      <formula>10</formula>
    </cfRule>
    <cfRule type="cellIs" dxfId="190" priority="242" operator="between">
      <formula>6</formula>
      <formula>7</formula>
    </cfRule>
    <cfRule type="cellIs" dxfId="189" priority="243" operator="equal">
      <formula>5</formula>
    </cfRule>
    <cfRule type="cellIs" dxfId="188" priority="244" operator="between">
      <formula>2</formula>
      <formula>4</formula>
    </cfRule>
    <cfRule type="cellIs" dxfId="187" priority="245" operator="equal">
      <formula>"Extremo"</formula>
    </cfRule>
    <cfRule type="cellIs" dxfId="186" priority="246" operator="equal">
      <formula>"Alto"</formula>
    </cfRule>
    <cfRule type="cellIs" dxfId="185" priority="247" operator="equal">
      <formula>"Medio"</formula>
    </cfRule>
    <cfRule type="cellIs" dxfId="184" priority="248" operator="equal">
      <formula>"Bajo"</formula>
    </cfRule>
  </conditionalFormatting>
  <conditionalFormatting sqref="AE52:AF52">
    <cfRule type="cellIs" dxfId="183" priority="233" operator="between">
      <formula>8</formula>
      <formula>10</formula>
    </cfRule>
    <cfRule type="cellIs" dxfId="182" priority="234" operator="between">
      <formula>6</formula>
      <formula>7</formula>
    </cfRule>
    <cfRule type="cellIs" dxfId="181" priority="235" operator="equal">
      <formula>5</formula>
    </cfRule>
    <cfRule type="cellIs" dxfId="180" priority="236" operator="between">
      <formula>2</formula>
      <formula>4</formula>
    </cfRule>
    <cfRule type="cellIs" dxfId="179" priority="237" operator="equal">
      <formula>"Extremo"</formula>
    </cfRule>
    <cfRule type="cellIs" dxfId="178" priority="238" operator="equal">
      <formula>"Alto"</formula>
    </cfRule>
    <cfRule type="cellIs" dxfId="177" priority="239" operator="equal">
      <formula>"Medio"</formula>
    </cfRule>
    <cfRule type="cellIs" dxfId="176" priority="240" operator="equal">
      <formula>"Bajo"</formula>
    </cfRule>
  </conditionalFormatting>
  <conditionalFormatting sqref="AE57:AF60">
    <cfRule type="cellIs" dxfId="175" priority="225" operator="between">
      <formula>8</formula>
      <formula>10</formula>
    </cfRule>
    <cfRule type="cellIs" dxfId="174" priority="226" operator="between">
      <formula>6</formula>
      <formula>7</formula>
    </cfRule>
    <cfRule type="cellIs" dxfId="173" priority="227" operator="equal">
      <formula>5</formula>
    </cfRule>
    <cfRule type="cellIs" dxfId="172" priority="228" operator="between">
      <formula>2</formula>
      <formula>4</formula>
    </cfRule>
    <cfRule type="cellIs" dxfId="171" priority="229" operator="equal">
      <formula>"Extremo"</formula>
    </cfRule>
    <cfRule type="cellIs" dxfId="170" priority="230" operator="equal">
      <formula>"Alto"</formula>
    </cfRule>
    <cfRule type="cellIs" dxfId="169" priority="231" operator="equal">
      <formula>"Medio"</formula>
    </cfRule>
    <cfRule type="cellIs" dxfId="168" priority="232" operator="equal">
      <formula>"Bajo"</formula>
    </cfRule>
  </conditionalFormatting>
  <conditionalFormatting sqref="AE69:AE72">
    <cfRule type="cellIs" dxfId="167" priority="217" operator="between">
      <formula>8</formula>
      <formula>10</formula>
    </cfRule>
    <cfRule type="cellIs" dxfId="166" priority="218" operator="between">
      <formula>6</formula>
      <formula>7</formula>
    </cfRule>
    <cfRule type="cellIs" dxfId="165" priority="219" operator="equal">
      <formula>5</formula>
    </cfRule>
    <cfRule type="cellIs" dxfId="164" priority="220" operator="between">
      <formula>2</formula>
      <formula>4</formula>
    </cfRule>
    <cfRule type="cellIs" dxfId="163" priority="221" operator="equal">
      <formula>"Extremo"</formula>
    </cfRule>
    <cfRule type="cellIs" dxfId="162" priority="222" operator="equal">
      <formula>"Alto"</formula>
    </cfRule>
    <cfRule type="cellIs" dxfId="161" priority="223" operator="equal">
      <formula>"Medio"</formula>
    </cfRule>
    <cfRule type="cellIs" dxfId="160" priority="224" operator="equal">
      <formula>"Bajo"</formula>
    </cfRule>
  </conditionalFormatting>
  <conditionalFormatting sqref="AE74:AE75">
    <cfRule type="cellIs" dxfId="159" priority="209" operator="between">
      <formula>8</formula>
      <formula>10</formula>
    </cfRule>
    <cfRule type="cellIs" dxfId="158" priority="210" operator="between">
      <formula>6</formula>
      <formula>7</formula>
    </cfRule>
    <cfRule type="cellIs" dxfId="157" priority="211" operator="equal">
      <formula>5</formula>
    </cfRule>
    <cfRule type="cellIs" dxfId="156" priority="212" operator="between">
      <formula>2</formula>
      <formula>4</formula>
    </cfRule>
    <cfRule type="cellIs" dxfId="155" priority="213" operator="equal">
      <formula>"Extremo"</formula>
    </cfRule>
    <cfRule type="cellIs" dxfId="154" priority="214" operator="equal">
      <formula>"Alto"</formula>
    </cfRule>
    <cfRule type="cellIs" dxfId="153" priority="215" operator="equal">
      <formula>"Medio"</formula>
    </cfRule>
    <cfRule type="cellIs" dxfId="152" priority="216" operator="equal">
      <formula>"Bajo"</formula>
    </cfRule>
  </conditionalFormatting>
  <conditionalFormatting sqref="AE73">
    <cfRule type="cellIs" dxfId="151" priority="201" operator="between">
      <formula>8</formula>
      <formula>10</formula>
    </cfRule>
    <cfRule type="cellIs" dxfId="150" priority="202" operator="between">
      <formula>6</formula>
      <formula>7</formula>
    </cfRule>
    <cfRule type="cellIs" dxfId="149" priority="203" operator="equal">
      <formula>5</formula>
    </cfRule>
    <cfRule type="cellIs" dxfId="148" priority="204" operator="between">
      <formula>2</formula>
      <formula>4</formula>
    </cfRule>
    <cfRule type="cellIs" dxfId="147" priority="205" operator="equal">
      <formula>"Extremo"</formula>
    </cfRule>
    <cfRule type="cellIs" dxfId="146" priority="206" operator="equal">
      <formula>"Alto"</formula>
    </cfRule>
    <cfRule type="cellIs" dxfId="145" priority="207" operator="equal">
      <formula>"Medio"</formula>
    </cfRule>
    <cfRule type="cellIs" dxfId="144" priority="208" operator="equal">
      <formula>"Bajo"</formula>
    </cfRule>
  </conditionalFormatting>
  <conditionalFormatting sqref="AF73">
    <cfRule type="cellIs" dxfId="143" priority="193" operator="between">
      <formula>8</formula>
      <formula>10</formula>
    </cfRule>
    <cfRule type="cellIs" dxfId="142" priority="194" operator="between">
      <formula>6</formula>
      <formula>7</formula>
    </cfRule>
    <cfRule type="cellIs" dxfId="141" priority="195" operator="equal">
      <formula>5</formula>
    </cfRule>
    <cfRule type="cellIs" dxfId="140" priority="196" operator="between">
      <formula>2</formula>
      <formula>4</formula>
    </cfRule>
    <cfRule type="cellIs" dxfId="139" priority="197" operator="equal">
      <formula>"Extremo"</formula>
    </cfRule>
    <cfRule type="cellIs" dxfId="138" priority="198" operator="equal">
      <formula>"Alto"</formula>
    </cfRule>
    <cfRule type="cellIs" dxfId="137" priority="199" operator="equal">
      <formula>"Medio"</formula>
    </cfRule>
    <cfRule type="cellIs" dxfId="136" priority="200" operator="equal">
      <formula>"Bajo"</formula>
    </cfRule>
  </conditionalFormatting>
  <conditionalFormatting sqref="AF72">
    <cfRule type="cellIs" dxfId="135" priority="185" operator="between">
      <formula>8</formula>
      <formula>10</formula>
    </cfRule>
    <cfRule type="cellIs" dxfId="134" priority="186" operator="between">
      <formula>6</formula>
      <formula>7</formula>
    </cfRule>
    <cfRule type="cellIs" dxfId="133" priority="187" operator="equal">
      <formula>5</formula>
    </cfRule>
    <cfRule type="cellIs" dxfId="132" priority="188" operator="between">
      <formula>2</formula>
      <formula>4</formula>
    </cfRule>
    <cfRule type="cellIs" dxfId="131" priority="189" operator="equal">
      <formula>"Extremo"</formula>
    </cfRule>
    <cfRule type="cellIs" dxfId="130" priority="190" operator="equal">
      <formula>"Alto"</formula>
    </cfRule>
    <cfRule type="cellIs" dxfId="129" priority="191" operator="equal">
      <formula>"Medio"</formula>
    </cfRule>
    <cfRule type="cellIs" dxfId="128" priority="192" operator="equal">
      <formula>"Bajo"</formula>
    </cfRule>
  </conditionalFormatting>
  <conditionalFormatting sqref="AF74">
    <cfRule type="cellIs" dxfId="127" priority="177" operator="between">
      <formula>8</formula>
      <formula>10</formula>
    </cfRule>
    <cfRule type="cellIs" dxfId="126" priority="178" operator="between">
      <formula>6</formula>
      <formula>7</formula>
    </cfRule>
    <cfRule type="cellIs" dxfId="125" priority="179" operator="equal">
      <formula>5</formula>
    </cfRule>
    <cfRule type="cellIs" dxfId="124" priority="180" operator="between">
      <formula>2</formula>
      <formula>4</formula>
    </cfRule>
    <cfRule type="cellIs" dxfId="123" priority="181" operator="equal">
      <formula>"Extremo"</formula>
    </cfRule>
    <cfRule type="cellIs" dxfId="122" priority="182" operator="equal">
      <formula>"Alto"</formula>
    </cfRule>
    <cfRule type="cellIs" dxfId="121" priority="183" operator="equal">
      <formula>"Medio"</formula>
    </cfRule>
    <cfRule type="cellIs" dxfId="120" priority="184" operator="equal">
      <formula>"Bajo"</formula>
    </cfRule>
  </conditionalFormatting>
  <conditionalFormatting sqref="AF75">
    <cfRule type="cellIs" dxfId="119" priority="169" operator="between">
      <formula>8</formula>
      <formula>10</formula>
    </cfRule>
    <cfRule type="cellIs" dxfId="118" priority="170" operator="between">
      <formula>6</formula>
      <formula>7</formula>
    </cfRule>
    <cfRule type="cellIs" dxfId="117" priority="171" operator="equal">
      <formula>5</formula>
    </cfRule>
    <cfRule type="cellIs" dxfId="116" priority="172" operator="between">
      <formula>2</formula>
      <formula>4</formula>
    </cfRule>
    <cfRule type="cellIs" dxfId="115" priority="173" operator="equal">
      <formula>"Extremo"</formula>
    </cfRule>
    <cfRule type="cellIs" dxfId="114" priority="174" operator="equal">
      <formula>"Alto"</formula>
    </cfRule>
    <cfRule type="cellIs" dxfId="113" priority="175" operator="equal">
      <formula>"Medio"</formula>
    </cfRule>
    <cfRule type="cellIs" dxfId="112" priority="176" operator="equal">
      <formula>"Bajo"</formula>
    </cfRule>
  </conditionalFormatting>
  <conditionalFormatting sqref="AF71">
    <cfRule type="cellIs" dxfId="111" priority="161" operator="between">
      <formula>8</formula>
      <formula>10</formula>
    </cfRule>
    <cfRule type="cellIs" dxfId="110" priority="162" operator="between">
      <formula>6</formula>
      <formula>7</formula>
    </cfRule>
    <cfRule type="cellIs" dxfId="109" priority="163" operator="equal">
      <formula>5</formula>
    </cfRule>
    <cfRule type="cellIs" dxfId="108" priority="164" operator="between">
      <formula>2</formula>
      <formula>4</formula>
    </cfRule>
    <cfRule type="cellIs" dxfId="107" priority="165" operator="equal">
      <formula>"Extremo"</formula>
    </cfRule>
    <cfRule type="cellIs" dxfId="106" priority="166" operator="equal">
      <formula>"Alto"</formula>
    </cfRule>
    <cfRule type="cellIs" dxfId="105" priority="167" operator="equal">
      <formula>"Medio"</formula>
    </cfRule>
    <cfRule type="cellIs" dxfId="104" priority="168" operator="equal">
      <formula>"Bajo"</formula>
    </cfRule>
  </conditionalFormatting>
  <conditionalFormatting sqref="AF70">
    <cfRule type="cellIs" dxfId="103" priority="153" operator="between">
      <formula>8</formula>
      <formula>10</formula>
    </cfRule>
    <cfRule type="cellIs" dxfId="102" priority="154" operator="between">
      <formula>6</formula>
      <formula>7</formula>
    </cfRule>
    <cfRule type="cellIs" dxfId="101" priority="155" operator="equal">
      <formula>5</formula>
    </cfRule>
    <cfRule type="cellIs" dxfId="100" priority="156" operator="between">
      <formula>2</formula>
      <formula>4</formula>
    </cfRule>
    <cfRule type="cellIs" dxfId="99" priority="157" operator="equal">
      <formula>"Extremo"</formula>
    </cfRule>
    <cfRule type="cellIs" dxfId="98" priority="158" operator="equal">
      <formula>"Alto"</formula>
    </cfRule>
    <cfRule type="cellIs" dxfId="97" priority="159" operator="equal">
      <formula>"Medio"</formula>
    </cfRule>
    <cfRule type="cellIs" dxfId="96" priority="160" operator="equal">
      <formula>"Bajo"</formula>
    </cfRule>
  </conditionalFormatting>
  <conditionalFormatting sqref="AF69">
    <cfRule type="cellIs" dxfId="95" priority="145" operator="between">
      <formula>8</formula>
      <formula>10</formula>
    </cfRule>
    <cfRule type="cellIs" dxfId="94" priority="146" operator="between">
      <formula>6</formula>
      <formula>7</formula>
    </cfRule>
    <cfRule type="cellIs" dxfId="93" priority="147" operator="equal">
      <formula>5</formula>
    </cfRule>
    <cfRule type="cellIs" dxfId="92" priority="148" operator="between">
      <formula>2</formula>
      <formula>4</formula>
    </cfRule>
    <cfRule type="cellIs" dxfId="91" priority="149" operator="equal">
      <formula>"Extremo"</formula>
    </cfRule>
    <cfRule type="cellIs" dxfId="90" priority="150" operator="equal">
      <formula>"Alto"</formula>
    </cfRule>
    <cfRule type="cellIs" dxfId="89" priority="151" operator="equal">
      <formula>"Medio"</formula>
    </cfRule>
    <cfRule type="cellIs" dxfId="88" priority="152" operator="equal">
      <formula>"Bajo"</formula>
    </cfRule>
  </conditionalFormatting>
  <conditionalFormatting sqref="AE42">
    <cfRule type="cellIs" dxfId="87" priority="137" operator="between">
      <formula>8</formula>
      <formula>10</formula>
    </cfRule>
    <cfRule type="cellIs" dxfId="86" priority="138" operator="between">
      <formula>6</formula>
      <formula>7</formula>
    </cfRule>
    <cfRule type="cellIs" dxfId="85" priority="139" operator="equal">
      <formula>5</formula>
    </cfRule>
    <cfRule type="cellIs" dxfId="84" priority="140" operator="between">
      <formula>2</formula>
      <formula>4</formula>
    </cfRule>
    <cfRule type="cellIs" dxfId="83" priority="141" operator="equal">
      <formula>"Extremo"</formula>
    </cfRule>
    <cfRule type="cellIs" dxfId="82" priority="142" operator="equal">
      <formula>"Alto"</formula>
    </cfRule>
    <cfRule type="cellIs" dxfId="81" priority="143" operator="equal">
      <formula>"Medio"</formula>
    </cfRule>
    <cfRule type="cellIs" dxfId="80" priority="144" operator="equal">
      <formula>"Bajo"</formula>
    </cfRule>
  </conditionalFormatting>
  <conditionalFormatting sqref="AE41:AF41">
    <cfRule type="cellIs" dxfId="79" priority="129" operator="between">
      <formula>8</formula>
      <formula>10</formula>
    </cfRule>
    <cfRule type="cellIs" dxfId="78" priority="130" operator="between">
      <formula>6</formula>
      <formula>7</formula>
    </cfRule>
    <cfRule type="cellIs" dxfId="77" priority="131" operator="equal">
      <formula>5</formula>
    </cfRule>
    <cfRule type="cellIs" dxfId="76" priority="132" operator="between">
      <formula>2</formula>
      <formula>4</formula>
    </cfRule>
    <cfRule type="cellIs" dxfId="75" priority="133" operator="equal">
      <formula>"Extremo"</formula>
    </cfRule>
    <cfRule type="cellIs" dxfId="74" priority="134" operator="equal">
      <formula>"Alto"</formula>
    </cfRule>
    <cfRule type="cellIs" dxfId="73" priority="135" operator="equal">
      <formula>"Medio"</formula>
    </cfRule>
    <cfRule type="cellIs" dxfId="72" priority="136" operator="equal">
      <formula>"Bajo"</formula>
    </cfRule>
  </conditionalFormatting>
  <conditionalFormatting sqref="AF42">
    <cfRule type="cellIs" dxfId="71" priority="121" operator="between">
      <formula>8</formula>
      <formula>10</formula>
    </cfRule>
    <cfRule type="cellIs" dxfId="70" priority="122" operator="between">
      <formula>6</formula>
      <formula>7</formula>
    </cfRule>
    <cfRule type="cellIs" dxfId="69" priority="123" operator="equal">
      <formula>5</formula>
    </cfRule>
    <cfRule type="cellIs" dxfId="68" priority="124" operator="between">
      <formula>2</formula>
      <formula>4</formula>
    </cfRule>
    <cfRule type="cellIs" dxfId="67" priority="125" operator="equal">
      <formula>"Extremo"</formula>
    </cfRule>
    <cfRule type="cellIs" dxfId="66" priority="126" operator="equal">
      <formula>"Alto"</formula>
    </cfRule>
    <cfRule type="cellIs" dxfId="65" priority="127" operator="equal">
      <formula>"Medio"</formula>
    </cfRule>
    <cfRule type="cellIs" dxfId="64" priority="128" operator="equal">
      <formula>"Bajo"</formula>
    </cfRule>
  </conditionalFormatting>
  <conditionalFormatting sqref="AF43">
    <cfRule type="cellIs" dxfId="63" priority="113" operator="between">
      <formula>8</formula>
      <formula>10</formula>
    </cfRule>
    <cfRule type="cellIs" dxfId="62" priority="114" operator="between">
      <formula>6</formula>
      <formula>7</formula>
    </cfRule>
    <cfRule type="cellIs" dxfId="61" priority="115" operator="equal">
      <formula>5</formula>
    </cfRule>
    <cfRule type="cellIs" dxfId="60" priority="116" operator="between">
      <formula>2</formula>
      <formula>4</formula>
    </cfRule>
    <cfRule type="cellIs" dxfId="59" priority="117" operator="equal">
      <formula>"Extremo"</formula>
    </cfRule>
    <cfRule type="cellIs" dxfId="58" priority="118" operator="equal">
      <formula>"Alto"</formula>
    </cfRule>
    <cfRule type="cellIs" dxfId="57" priority="119" operator="equal">
      <formula>"Medio"</formula>
    </cfRule>
    <cfRule type="cellIs" dxfId="56" priority="120" operator="equal">
      <formula>"Bajo"</formula>
    </cfRule>
  </conditionalFormatting>
  <conditionalFormatting sqref="AF47:AF49">
    <cfRule type="cellIs" dxfId="55" priority="105" operator="between">
      <formula>8</formula>
      <formula>10</formula>
    </cfRule>
    <cfRule type="cellIs" dxfId="54" priority="106" operator="between">
      <formula>6</formula>
      <formula>7</formula>
    </cfRule>
    <cfRule type="cellIs" dxfId="53" priority="107" operator="equal">
      <formula>5</formula>
    </cfRule>
    <cfRule type="cellIs" dxfId="52" priority="108" operator="between">
      <formula>2</formula>
      <formula>4</formula>
    </cfRule>
    <cfRule type="cellIs" dxfId="51" priority="109" operator="equal">
      <formula>"Extremo"</formula>
    </cfRule>
    <cfRule type="cellIs" dxfId="50" priority="110" operator="equal">
      <formula>"Alto"</formula>
    </cfRule>
    <cfRule type="cellIs" dxfId="49" priority="111" operator="equal">
      <formula>"Medio"</formula>
    </cfRule>
    <cfRule type="cellIs" dxfId="48" priority="112" operator="equal">
      <formula>"Bajo"</formula>
    </cfRule>
  </conditionalFormatting>
  <conditionalFormatting sqref="AE78">
    <cfRule type="cellIs" dxfId="47" priority="33" operator="between">
      <formula>8</formula>
      <formula>10</formula>
    </cfRule>
    <cfRule type="cellIs" dxfId="46" priority="34" operator="between">
      <formula>6</formula>
      <formula>7</formula>
    </cfRule>
    <cfRule type="cellIs" dxfId="45" priority="35" operator="equal">
      <formula>5</formula>
    </cfRule>
    <cfRule type="cellIs" dxfId="44" priority="36" operator="between">
      <formula>2</formula>
      <formula>4</formula>
    </cfRule>
    <cfRule type="cellIs" dxfId="43" priority="37" operator="equal">
      <formula>"Extremo"</formula>
    </cfRule>
    <cfRule type="cellIs" dxfId="42" priority="38" operator="equal">
      <formula>"Alto"</formula>
    </cfRule>
    <cfRule type="cellIs" dxfId="41" priority="39" operator="equal">
      <formula>"Medio"</formula>
    </cfRule>
    <cfRule type="cellIs" dxfId="40" priority="40" operator="equal">
      <formula>"Bajo"</formula>
    </cfRule>
  </conditionalFormatting>
  <conditionalFormatting sqref="AE79">
    <cfRule type="cellIs" dxfId="39" priority="25" operator="between">
      <formula>8</formula>
      <formula>10</formula>
    </cfRule>
    <cfRule type="cellIs" dxfId="38" priority="26" operator="between">
      <formula>6</formula>
      <formula>7</formula>
    </cfRule>
    <cfRule type="cellIs" dxfId="37" priority="27" operator="equal">
      <formula>5</formula>
    </cfRule>
    <cfRule type="cellIs" dxfId="36" priority="28" operator="between">
      <formula>2</formula>
      <formula>4</formula>
    </cfRule>
    <cfRule type="cellIs" dxfId="35" priority="29" operator="equal">
      <formula>"Extremo"</formula>
    </cfRule>
    <cfRule type="cellIs" dxfId="34" priority="30" operator="equal">
      <formula>"Alto"</formula>
    </cfRule>
    <cfRule type="cellIs" dxfId="33" priority="31" operator="equal">
      <formula>"Medio"</formula>
    </cfRule>
    <cfRule type="cellIs" dxfId="32" priority="32" operator="equal">
      <formula>"Bajo"</formula>
    </cfRule>
  </conditionalFormatting>
  <conditionalFormatting sqref="AE80:AE81 AF77:AF81">
    <cfRule type="cellIs" dxfId="31" priority="49" operator="between">
      <formula>8</formula>
      <formula>10</formula>
    </cfRule>
    <cfRule type="cellIs" dxfId="30" priority="50" operator="between">
      <formula>6</formula>
      <formula>7</formula>
    </cfRule>
    <cfRule type="cellIs" dxfId="29" priority="51" operator="equal">
      <formula>5</formula>
    </cfRule>
    <cfRule type="cellIs" dxfId="28" priority="52" operator="between">
      <formula>2</formula>
      <formula>4</formula>
    </cfRule>
    <cfRule type="cellIs" dxfId="27" priority="53" operator="equal">
      <formula>"Extremo"</formula>
    </cfRule>
    <cfRule type="cellIs" dxfId="26" priority="54" operator="equal">
      <formula>"Alto"</formula>
    </cfRule>
    <cfRule type="cellIs" dxfId="25" priority="55" operator="equal">
      <formula>"Medio"</formula>
    </cfRule>
    <cfRule type="cellIs" dxfId="24" priority="56" operator="equal">
      <formula>"Bajo"</formula>
    </cfRule>
  </conditionalFormatting>
  <conditionalFormatting sqref="AE76:AF76 AE77">
    <cfRule type="cellIs" dxfId="23" priority="41" operator="between">
      <formula>8</formula>
      <formula>10</formula>
    </cfRule>
    <cfRule type="cellIs" dxfId="22" priority="42" operator="between">
      <formula>6</formula>
      <formula>7</formula>
    </cfRule>
    <cfRule type="cellIs" dxfId="21" priority="43" operator="equal">
      <formula>5</formula>
    </cfRule>
    <cfRule type="cellIs" dxfId="20" priority="44" operator="between">
      <formula>2</formula>
      <formula>4</formula>
    </cfRule>
    <cfRule type="cellIs" dxfId="19" priority="45" operator="equal">
      <formula>"Extremo"</formula>
    </cfRule>
    <cfRule type="cellIs" dxfId="18" priority="46" operator="equal">
      <formula>"Alto"</formula>
    </cfRule>
    <cfRule type="cellIs" dxfId="17" priority="47" operator="equal">
      <formula>"Medio"</formula>
    </cfRule>
    <cfRule type="cellIs" dxfId="16" priority="48" operator="equal">
      <formula>"Bajo"</formula>
    </cfRule>
  </conditionalFormatting>
  <conditionalFormatting sqref="AE67:AF68">
    <cfRule type="cellIs" dxfId="15" priority="9" operator="between">
      <formula>8</formula>
      <formula>10</formula>
    </cfRule>
    <cfRule type="cellIs" dxfId="14" priority="10" operator="between">
      <formula>6</formula>
      <formula>7</formula>
    </cfRule>
    <cfRule type="cellIs" dxfId="13" priority="11" operator="equal">
      <formula>5</formula>
    </cfRule>
    <cfRule type="cellIs" dxfId="12" priority="12" operator="between">
      <formula>2</formula>
      <formula>4</formula>
    </cfRule>
    <cfRule type="cellIs" dxfId="11" priority="13" operator="equal">
      <formula>"Extremo"</formula>
    </cfRule>
    <cfRule type="cellIs" dxfId="10" priority="14" operator="equal">
      <formula>"Alto"</formula>
    </cfRule>
    <cfRule type="cellIs" dxfId="9" priority="15" operator="equal">
      <formula>"Medio"</formula>
    </cfRule>
    <cfRule type="cellIs" dxfId="8" priority="16" operator="equal">
      <formula>"Bajo"</formula>
    </cfRule>
  </conditionalFormatting>
  <conditionalFormatting sqref="AE26:AF26">
    <cfRule type="cellIs" dxfId="7" priority="1" operator="between">
      <formula>8</formula>
      <formula>10</formula>
    </cfRule>
    <cfRule type="cellIs" dxfId="6" priority="2" operator="between">
      <formula>6</formula>
      <formula>7</formula>
    </cfRule>
    <cfRule type="cellIs" dxfId="5" priority="3" operator="equal">
      <formula>5</formula>
    </cfRule>
    <cfRule type="cellIs" dxfId="4" priority="4" operator="between">
      <formula>2</formula>
      <formula>4</formula>
    </cfRule>
    <cfRule type="cellIs" dxfId="3" priority="5" operator="equal">
      <formula>"Extremo"</formula>
    </cfRule>
    <cfRule type="cellIs" dxfId="2" priority="6" operator="equal">
      <formula>"Alto"</formula>
    </cfRule>
    <cfRule type="cellIs" dxfId="1" priority="7" operator="equal">
      <formula>"Medio"</formula>
    </cfRule>
    <cfRule type="cellIs" dxfId="0" priority="8" operator="equal">
      <formula>"Bajo"</formula>
    </cfRule>
  </conditionalFormatting>
  <dataValidations count="13">
    <dataValidation type="list" allowBlank="1" showInputMessage="1" showErrorMessage="1" sqref="Z100:Z131 Z70:Z81 I8:I132" xr:uid="{00000000-0002-0000-0000-000000000000}">
      <formula1>"Insignificante,Menor,Moderado,Mayor,Catastrófico"</formula1>
    </dataValidation>
    <dataValidation type="list" allowBlank="1" showInputMessage="1" showErrorMessage="1" sqref="D14:D26 D35:D60 D64:D68 D82:D132" xr:uid="{00000000-0002-0000-0000-000001000000}">
      <formula1>$AI$8:$AI$23</formula1>
    </dataValidation>
    <dataValidation type="list" allowBlank="1" showInputMessage="1" showErrorMessage="1" sqref="C8:C26 C35:C132" xr:uid="{00000000-0002-0000-0000-000002000000}">
      <formula1>$AH$8:$AH$14</formula1>
    </dataValidation>
    <dataValidation type="list" allowBlank="1" showInputMessage="1" showErrorMessage="1" sqref="C27:C34" xr:uid="{00000000-0002-0000-0000-000003000000}">
      <formula1>$AH$8:$AH$15</formula1>
    </dataValidation>
    <dataValidation type="list" allowBlank="1" showInputMessage="1" showErrorMessage="1" sqref="D27:D34 D8:D13 D61:D63 D69:D81" xr:uid="{00000000-0002-0000-0000-000004000000}">
      <formula1>$AI$8:$AI$24</formula1>
    </dataValidation>
    <dataValidation type="list" allowBlank="1" showInputMessage="1" showErrorMessage="1" sqref="O8:O68 O82:O99 O76 O78 O80" xr:uid="{00000000-0002-0000-0000-000006000000}">
      <formula1>"Preventivo,Correctivo,Detectivo"</formula1>
    </dataValidation>
    <dataValidation type="list" allowBlank="1" showInputMessage="1" showErrorMessage="1" sqref="P8:P68 P82:P99 P76 P78 P80" xr:uid="{00000000-0002-0000-0000-000007000000}">
      <formula1>"Automatico,Manual"</formula1>
    </dataValidation>
    <dataValidation type="list" allowBlank="1" showInputMessage="1" showErrorMessage="1" sqref="Z8:Z68 Z82:Z99" xr:uid="{00000000-0002-0000-0000-000008000000}">
      <formula1>"Insignificante,Menor,Moderado,Mayor,Catastrofico"</formula1>
    </dataValidation>
    <dataValidation type="list" allowBlank="1" showInputMessage="1" showErrorMessage="1" sqref="Q8:Q68 Q82:Q99 Q76 Q78 Q80" xr:uid="{00000000-0002-0000-0000-000009000000}">
      <formula1>"Probabilidad,Impacto,Ambos"</formula1>
    </dataValidation>
    <dataValidation type="list" allowBlank="1" showInputMessage="1" showErrorMessage="1" sqref="Q69:Q75 Q77 Q79 Q81" xr:uid="{00000000-0002-0000-0000-00000A000000}">
      <formula1>$AL$8:$AL$9</formula1>
    </dataValidation>
    <dataValidation type="list" allowBlank="1" showInputMessage="1" showErrorMessage="1" sqref="P69:P75 P77 P79 P81" xr:uid="{00000000-0002-0000-0000-00000B000000}">
      <formula1>$AK$8:$AK$9</formula1>
    </dataValidation>
    <dataValidation type="list" allowBlank="1" showInputMessage="1" showErrorMessage="1" sqref="O69:O75 O77 O79 O81" xr:uid="{00000000-0002-0000-0000-00000C000000}">
      <formula1>$AJ$8:$AJ$10</formula1>
    </dataValidation>
    <dataValidation type="list" allowBlank="1" showInputMessage="1" showErrorMessage="1" sqref="H8:H132 Y8:Y99" xr:uid="{00000000-0002-0000-0000-000005000000}">
      <formula1>"Raro,Poco Probable,Posible,Probable,Casi Seguro"</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topLeftCell="A25" workbookViewId="0">
      <selection activeCell="A29" sqref="A29:D31"/>
    </sheetView>
  </sheetViews>
  <sheetFormatPr baseColWidth="10" defaultRowHeight="15" x14ac:dyDescent="0.25"/>
  <cols>
    <col min="1" max="1" width="20.7109375" customWidth="1"/>
    <col min="2" max="2" width="60.7109375" customWidth="1"/>
    <col min="3" max="4" width="15.7109375" customWidth="1"/>
  </cols>
  <sheetData>
    <row r="1" spans="1:4" x14ac:dyDescent="0.25">
      <c r="A1" s="169" t="s">
        <v>76</v>
      </c>
      <c r="B1" s="169"/>
      <c r="C1" s="169"/>
      <c r="D1" s="169"/>
    </row>
    <row r="2" spans="1:4" x14ac:dyDescent="0.25">
      <c r="A2" s="169"/>
      <c r="B2" s="169"/>
      <c r="C2" s="169"/>
      <c r="D2" s="169"/>
    </row>
    <row r="3" spans="1:4" x14ac:dyDescent="0.25">
      <c r="A3" s="169"/>
      <c r="B3" s="169"/>
      <c r="C3" s="169"/>
      <c r="D3" s="169"/>
    </row>
    <row r="4" spans="1:4" x14ac:dyDescent="0.25">
      <c r="A4" s="192" t="s">
        <v>77</v>
      </c>
      <c r="B4" s="192"/>
      <c r="C4" s="192"/>
      <c r="D4" s="192"/>
    </row>
    <row r="5" spans="1:4" ht="19.5" customHeight="1" x14ac:dyDescent="0.25">
      <c r="A5" s="33" t="s">
        <v>0</v>
      </c>
      <c r="B5" s="190" t="s">
        <v>78</v>
      </c>
      <c r="C5" s="190"/>
      <c r="D5" s="190"/>
    </row>
    <row r="6" spans="1:4" ht="41.25" customHeight="1" x14ac:dyDescent="0.25">
      <c r="A6" s="33" t="s">
        <v>1</v>
      </c>
      <c r="B6" s="190" t="s">
        <v>98</v>
      </c>
      <c r="C6" s="190"/>
      <c r="D6" s="190"/>
    </row>
    <row r="7" spans="1:4" ht="31.5" customHeight="1" x14ac:dyDescent="0.25">
      <c r="A7" s="33" t="s">
        <v>22</v>
      </c>
      <c r="B7" s="190" t="s">
        <v>79</v>
      </c>
      <c r="C7" s="190"/>
      <c r="D7" s="190"/>
    </row>
    <row r="8" spans="1:4" ht="47.25" customHeight="1" x14ac:dyDescent="0.25">
      <c r="A8" s="33" t="s">
        <v>5</v>
      </c>
      <c r="B8" s="190" t="s">
        <v>80</v>
      </c>
      <c r="C8" s="190"/>
      <c r="D8" s="190"/>
    </row>
    <row r="9" spans="1:4" ht="31.5" customHeight="1" x14ac:dyDescent="0.25">
      <c r="A9" s="33" t="s">
        <v>8</v>
      </c>
      <c r="B9" s="190" t="s">
        <v>81</v>
      </c>
      <c r="C9" s="190"/>
      <c r="D9" s="190"/>
    </row>
    <row r="10" spans="1:4" ht="64.5" customHeight="1" x14ac:dyDescent="0.25">
      <c r="A10" s="33" t="s">
        <v>9</v>
      </c>
      <c r="B10" s="190" t="s">
        <v>82</v>
      </c>
      <c r="C10" s="190"/>
      <c r="D10" s="190"/>
    </row>
    <row r="11" spans="1:4" ht="60" customHeight="1" x14ac:dyDescent="0.25">
      <c r="A11" s="33" t="s">
        <v>2</v>
      </c>
      <c r="B11" s="190" t="s">
        <v>100</v>
      </c>
      <c r="C11" s="190"/>
      <c r="D11" s="190"/>
    </row>
    <row r="12" spans="1:4" ht="60" customHeight="1" x14ac:dyDescent="0.25">
      <c r="A12" s="33" t="s">
        <v>3</v>
      </c>
      <c r="B12" s="190" t="s">
        <v>101</v>
      </c>
      <c r="C12" s="190"/>
      <c r="D12" s="190"/>
    </row>
    <row r="13" spans="1:4" ht="63" customHeight="1" x14ac:dyDescent="0.25">
      <c r="A13" s="33" t="s">
        <v>4</v>
      </c>
      <c r="B13" s="190" t="s">
        <v>83</v>
      </c>
      <c r="C13" s="190"/>
      <c r="D13" s="190"/>
    </row>
    <row r="14" spans="1:4" x14ac:dyDescent="0.25">
      <c r="A14" s="31"/>
      <c r="B14" s="31"/>
      <c r="C14" s="31"/>
      <c r="D14" s="31"/>
    </row>
    <row r="15" spans="1:4" x14ac:dyDescent="0.25">
      <c r="A15" s="191" t="s">
        <v>6</v>
      </c>
      <c r="B15" s="191"/>
      <c r="C15" s="191"/>
      <c r="D15" s="191"/>
    </row>
    <row r="16" spans="1:4" ht="78" customHeight="1" x14ac:dyDescent="0.25">
      <c r="A16" s="33" t="s">
        <v>29</v>
      </c>
      <c r="B16" s="190" t="s">
        <v>84</v>
      </c>
      <c r="C16" s="190"/>
      <c r="D16" s="190"/>
    </row>
    <row r="17" spans="1:4" ht="87.75" customHeight="1" x14ac:dyDescent="0.25">
      <c r="A17" s="33" t="s">
        <v>30</v>
      </c>
      <c r="B17" s="190" t="s">
        <v>85</v>
      </c>
      <c r="C17" s="190"/>
      <c r="D17" s="190"/>
    </row>
    <row r="18" spans="1:4" ht="47.25" customHeight="1" x14ac:dyDescent="0.25">
      <c r="A18" s="33" t="s">
        <v>31</v>
      </c>
      <c r="B18" s="190" t="s">
        <v>102</v>
      </c>
      <c r="C18" s="190"/>
      <c r="D18" s="190"/>
    </row>
    <row r="19" spans="1:4" ht="49.5" customHeight="1" x14ac:dyDescent="0.25">
      <c r="A19" s="33" t="s">
        <v>32</v>
      </c>
      <c r="B19" s="190" t="s">
        <v>127</v>
      </c>
      <c r="C19" s="190"/>
      <c r="D19" s="190"/>
    </row>
    <row r="20" spans="1:4" ht="105.75" customHeight="1" x14ac:dyDescent="0.25">
      <c r="A20" s="33" t="s">
        <v>33</v>
      </c>
      <c r="B20" s="190" t="s">
        <v>86</v>
      </c>
      <c r="C20" s="190"/>
      <c r="D20" s="190"/>
    </row>
    <row r="21" spans="1:4" ht="93.75" customHeight="1" x14ac:dyDescent="0.25">
      <c r="A21" s="33" t="s">
        <v>38</v>
      </c>
      <c r="B21" s="190" t="s">
        <v>87</v>
      </c>
      <c r="C21" s="190"/>
      <c r="D21" s="190"/>
    </row>
    <row r="22" spans="1:4" ht="33" customHeight="1" x14ac:dyDescent="0.25">
      <c r="A22" s="33" t="s">
        <v>21</v>
      </c>
      <c r="B22" s="190" t="s">
        <v>88</v>
      </c>
      <c r="C22" s="190"/>
      <c r="D22" s="190"/>
    </row>
    <row r="23" spans="1:4" x14ac:dyDescent="0.25">
      <c r="A23" s="32"/>
      <c r="B23" s="31"/>
      <c r="C23" s="31"/>
      <c r="D23" s="31"/>
    </row>
    <row r="24" spans="1:4" ht="15" customHeight="1" x14ac:dyDescent="0.25">
      <c r="A24" s="191" t="s">
        <v>10</v>
      </c>
      <c r="B24" s="191"/>
      <c r="C24" s="191"/>
      <c r="D24" s="191"/>
    </row>
    <row r="25" spans="1:4" ht="54" customHeight="1" x14ac:dyDescent="0.25">
      <c r="A25" s="30" t="s">
        <v>2</v>
      </c>
      <c r="B25" s="190" t="s">
        <v>89</v>
      </c>
      <c r="C25" s="190"/>
      <c r="D25" s="190"/>
    </row>
    <row r="26" spans="1:4" ht="51.75" customHeight="1" x14ac:dyDescent="0.25">
      <c r="A26" s="30" t="s">
        <v>3</v>
      </c>
      <c r="B26" s="190" t="s">
        <v>90</v>
      </c>
      <c r="C26" s="190"/>
      <c r="D26" s="190"/>
    </row>
    <row r="27" spans="1:4" ht="52.5" customHeight="1" x14ac:dyDescent="0.25">
      <c r="A27" s="30" t="s">
        <v>19</v>
      </c>
      <c r="B27" s="190" t="s">
        <v>91</v>
      </c>
      <c r="C27" s="190"/>
      <c r="D27" s="190"/>
    </row>
    <row r="29" spans="1:4" x14ac:dyDescent="0.25">
      <c r="A29" s="191" t="s">
        <v>347</v>
      </c>
      <c r="B29" s="191"/>
      <c r="C29" s="191"/>
      <c r="D29" s="191"/>
    </row>
    <row r="30" spans="1:4" ht="46.5" customHeight="1" x14ac:dyDescent="0.25">
      <c r="A30" s="30" t="s">
        <v>351</v>
      </c>
      <c r="B30" s="190" t="s">
        <v>352</v>
      </c>
      <c r="C30" s="190"/>
      <c r="D30" s="190"/>
    </row>
    <row r="31" spans="1:4" ht="36" customHeight="1" x14ac:dyDescent="0.25">
      <c r="A31" s="30" t="s">
        <v>348</v>
      </c>
      <c r="B31" s="190" t="s">
        <v>349</v>
      </c>
      <c r="C31" s="190"/>
      <c r="D31" s="190"/>
    </row>
  </sheetData>
  <mergeCells count="26">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 ref="B6:D6"/>
    <mergeCell ref="B7:D7"/>
    <mergeCell ref="B8:D8"/>
    <mergeCell ref="B26:D26"/>
    <mergeCell ref="B27:D27"/>
    <mergeCell ref="B20:D20"/>
    <mergeCell ref="B21:D21"/>
    <mergeCell ref="B22:D22"/>
    <mergeCell ref="A24:D24"/>
    <mergeCell ref="B25:D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29" t="s">
        <v>60</v>
      </c>
      <c r="C1" s="29" t="s">
        <v>61</v>
      </c>
      <c r="E1" s="29" t="s">
        <v>66</v>
      </c>
      <c r="G1" s="29" t="s">
        <v>65</v>
      </c>
    </row>
    <row r="2" spans="1:7" x14ac:dyDescent="0.25">
      <c r="A2" s="28" t="s">
        <v>39</v>
      </c>
      <c r="C2" s="28" t="s">
        <v>93</v>
      </c>
      <c r="E2" s="28" t="s">
        <v>67</v>
      </c>
      <c r="G2" s="28" t="s">
        <v>72</v>
      </c>
    </row>
    <row r="3" spans="1:7" x14ac:dyDescent="0.25">
      <c r="A3" s="28" t="s">
        <v>40</v>
      </c>
      <c r="C3" s="28" t="s">
        <v>62</v>
      </c>
      <c r="E3" s="28" t="s">
        <v>68</v>
      </c>
      <c r="G3" s="28" t="s">
        <v>73</v>
      </c>
    </row>
    <row r="4" spans="1:7" x14ac:dyDescent="0.25">
      <c r="A4" s="28" t="s">
        <v>41</v>
      </c>
      <c r="C4" s="28" t="s">
        <v>94</v>
      </c>
      <c r="E4" s="28" t="s">
        <v>69</v>
      </c>
      <c r="G4" s="28" t="s">
        <v>74</v>
      </c>
    </row>
    <row r="5" spans="1:7" x14ac:dyDescent="0.25">
      <c r="A5" s="28" t="s">
        <v>42</v>
      </c>
      <c r="C5" s="28" t="s">
        <v>63</v>
      </c>
      <c r="E5" s="28" t="s">
        <v>70</v>
      </c>
      <c r="G5" s="28" t="s">
        <v>75</v>
      </c>
    </row>
    <row r="6" spans="1:7" x14ac:dyDescent="0.25">
      <c r="A6" s="28" t="s">
        <v>92</v>
      </c>
      <c r="C6" s="28" t="s">
        <v>64</v>
      </c>
      <c r="E6" s="28" t="s">
        <v>71</v>
      </c>
    </row>
    <row r="7" spans="1:7" x14ac:dyDescent="0.25">
      <c r="A7" s="28" t="s">
        <v>43</v>
      </c>
      <c r="C7" s="28" t="s">
        <v>95</v>
      </c>
    </row>
    <row r="8" spans="1:7" x14ac:dyDescent="0.25">
      <c r="A8" s="28" t="s">
        <v>44</v>
      </c>
      <c r="C8" s="28" t="s">
        <v>96</v>
      </c>
    </row>
    <row r="9" spans="1:7" x14ac:dyDescent="0.25">
      <c r="A9" s="28" t="s">
        <v>45</v>
      </c>
    </row>
    <row r="10" spans="1:7" x14ac:dyDescent="0.25">
      <c r="A10" s="28" t="s">
        <v>46</v>
      </c>
    </row>
    <row r="11" spans="1:7" x14ac:dyDescent="0.25">
      <c r="A11" s="28" t="s">
        <v>47</v>
      </c>
    </row>
    <row r="12" spans="1:7" x14ac:dyDescent="0.25">
      <c r="A12" s="28" t="s">
        <v>48</v>
      </c>
    </row>
    <row r="13" spans="1:7" x14ac:dyDescent="0.25">
      <c r="A13" s="28" t="s">
        <v>49</v>
      </c>
    </row>
    <row r="14" spans="1:7" x14ac:dyDescent="0.25">
      <c r="A14" s="28" t="s">
        <v>50</v>
      </c>
    </row>
    <row r="15" spans="1:7" x14ac:dyDescent="0.25">
      <c r="A15" s="28" t="s">
        <v>51</v>
      </c>
    </row>
    <row r="16" spans="1:7" x14ac:dyDescent="0.25">
      <c r="A16" s="28" t="s">
        <v>52</v>
      </c>
    </row>
    <row r="17" spans="1:1" x14ac:dyDescent="0.25">
      <c r="A17" s="28" t="s">
        <v>53</v>
      </c>
    </row>
    <row r="18" spans="1:1" x14ac:dyDescent="0.25">
      <c r="A18" s="28" t="s">
        <v>54</v>
      </c>
    </row>
    <row r="19" spans="1:1" x14ac:dyDescent="0.25">
      <c r="A19" s="28" t="s">
        <v>55</v>
      </c>
    </row>
    <row r="20" spans="1:1" x14ac:dyDescent="0.25">
      <c r="A20" s="28" t="s">
        <v>56</v>
      </c>
    </row>
    <row r="21" spans="1:1" x14ac:dyDescent="0.25">
      <c r="A21" s="28" t="s">
        <v>57</v>
      </c>
    </row>
    <row r="22" spans="1:1" x14ac:dyDescent="0.25">
      <c r="A22" s="28" t="s">
        <v>58</v>
      </c>
    </row>
    <row r="23" spans="1:1" x14ac:dyDescent="0.25">
      <c r="A23" s="28" t="s">
        <v>59</v>
      </c>
    </row>
    <row r="24" spans="1:1" x14ac:dyDescent="0.25">
      <c r="A24" s="43"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F-SG-004 Mapa de Riesgos</vt:lpstr>
      <vt:lpstr>Instr. Mapa Riesgos</vt:lpstr>
      <vt:lpstr>Parámetros</vt:lpstr>
      <vt:lpstr>'F-SG-004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2020-06-10T02:08:56Z</dcterms:modified>
  <cp:category>Herramientas de Gestión</cp:category>
</cp:coreProperties>
</file>