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C:\Users\Daniel\Desktop\SGI IDEAM\Matriz de Riesgos\"/>
    </mc:Choice>
  </mc:AlternateContent>
  <xr:revisionPtr revIDLastSave="0" documentId="8_{864F7E6A-CF4C-4768-BB03-B9C865D0575C}" xr6:coauthVersionLast="45" xr6:coauthVersionMax="45" xr10:uidLastSave="{00000000-0000-0000-0000-000000000000}"/>
  <bookViews>
    <workbookView xWindow="-120" yWindow="-120" windowWidth="20730" windowHeight="11160" xr2:uid="{00000000-000D-0000-FFFF-FFFF00000000}"/>
  </bookViews>
  <sheets>
    <sheet name="F-SG-004 Mapa de Riesgos" sheetId="2" r:id="rId1"/>
    <sheet name="Instr. Mapa Riesgos" sheetId="6" r:id="rId2"/>
    <sheet name="Parámetros" sheetId="3" state="hidden" r:id="rId3"/>
  </sheets>
  <definedNames>
    <definedName name="_xlnm._FilterDatabase" localSheetId="0" hidden="1">'F-SG-004 Mapa de Riesgos'!$B$6:$AF$81</definedName>
    <definedName name="_xlnm.Print_Titles" localSheetId="0">'F-SG-004 Mapa de Riesgos'!$1:$7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76" i="2" l="1"/>
  <c r="AB76" i="2"/>
  <c r="AA77" i="2"/>
  <c r="AB77" i="2"/>
  <c r="AA78" i="2"/>
  <c r="AB78" i="2"/>
  <c r="AA79" i="2"/>
  <c r="AB79" i="2"/>
  <c r="AA80" i="2"/>
  <c r="AB80" i="2"/>
  <c r="AA81" i="2"/>
  <c r="AB81" i="2"/>
  <c r="W81" i="2"/>
  <c r="T81" i="2"/>
  <c r="S81" i="2"/>
  <c r="R81" i="2"/>
  <c r="W80" i="2"/>
  <c r="T80" i="2"/>
  <c r="S80" i="2"/>
  <c r="R80" i="2"/>
  <c r="W79" i="2"/>
  <c r="T79" i="2"/>
  <c r="S79" i="2"/>
  <c r="R79" i="2"/>
  <c r="W78" i="2"/>
  <c r="T78" i="2"/>
  <c r="S78" i="2"/>
  <c r="R78" i="2"/>
  <c r="W77" i="2"/>
  <c r="T77" i="2"/>
  <c r="S77" i="2"/>
  <c r="R77" i="2"/>
  <c r="W76" i="2"/>
  <c r="T76" i="2"/>
  <c r="S76" i="2"/>
  <c r="R76" i="2"/>
  <c r="K81" i="2"/>
  <c r="J81" i="2"/>
  <c r="K80" i="2"/>
  <c r="J80" i="2"/>
  <c r="K79" i="2"/>
  <c r="J79" i="2"/>
  <c r="K78" i="2"/>
  <c r="J78" i="2"/>
  <c r="K77" i="2"/>
  <c r="J77" i="2"/>
  <c r="K76" i="2"/>
  <c r="J76" i="2"/>
  <c r="L76" i="2" l="1"/>
  <c r="M76" i="2" s="1"/>
  <c r="L77" i="2"/>
  <c r="M77" i="2" s="1"/>
  <c r="L78" i="2"/>
  <c r="M78" i="2" s="1"/>
  <c r="L79" i="2"/>
  <c r="M79" i="2" s="1"/>
  <c r="L80" i="2"/>
  <c r="M80" i="2" s="1"/>
  <c r="L81" i="2"/>
  <c r="M81" i="2" s="1"/>
  <c r="AC81" i="2"/>
  <c r="AD81" i="2" s="1"/>
  <c r="AC80" i="2"/>
  <c r="AD80" i="2" s="1"/>
  <c r="AC79" i="2"/>
  <c r="AD79" i="2" s="1"/>
  <c r="AC78" i="2"/>
  <c r="AD78" i="2" s="1"/>
  <c r="AC77" i="2"/>
  <c r="AD77" i="2" s="1"/>
  <c r="AC76" i="2"/>
  <c r="AD76" i="2" s="1"/>
  <c r="U76" i="2"/>
  <c r="V76" i="2" s="1"/>
  <c r="U77" i="2"/>
  <c r="V77" i="2" s="1"/>
  <c r="U78" i="2"/>
  <c r="V78" i="2" s="1"/>
  <c r="U79" i="2"/>
  <c r="V79" i="2" s="1"/>
  <c r="U80" i="2"/>
  <c r="V80" i="2" s="1"/>
  <c r="U81" i="2"/>
  <c r="V81" i="2" s="1"/>
  <c r="AA75" i="2" l="1"/>
  <c r="AB75" i="2"/>
  <c r="AA9" i="2"/>
  <c r="AB9" i="2"/>
  <c r="AA10" i="2"/>
  <c r="AB10" i="2"/>
  <c r="AA11" i="2"/>
  <c r="AB11" i="2"/>
  <c r="AA12" i="2"/>
  <c r="AB12" i="2"/>
  <c r="AA13" i="2"/>
  <c r="AB13" i="2"/>
  <c r="AA14" i="2"/>
  <c r="AB14" i="2"/>
  <c r="AA15" i="2"/>
  <c r="AB15" i="2"/>
  <c r="AA16" i="2"/>
  <c r="AB16" i="2"/>
  <c r="AA17" i="2"/>
  <c r="AB17" i="2"/>
  <c r="AA18" i="2"/>
  <c r="AB18" i="2"/>
  <c r="AA19" i="2"/>
  <c r="AB19" i="2"/>
  <c r="AA20" i="2"/>
  <c r="AB20" i="2"/>
  <c r="AA21" i="2"/>
  <c r="AB21" i="2"/>
  <c r="AA22" i="2"/>
  <c r="AB22" i="2"/>
  <c r="AA23" i="2"/>
  <c r="AB23" i="2"/>
  <c r="AA24" i="2"/>
  <c r="AB24" i="2"/>
  <c r="AA25" i="2"/>
  <c r="AB25" i="2"/>
  <c r="AA26" i="2"/>
  <c r="AB26" i="2"/>
  <c r="AA27" i="2"/>
  <c r="AB27" i="2"/>
  <c r="AA28" i="2"/>
  <c r="AB28" i="2"/>
  <c r="AA29" i="2"/>
  <c r="AB29" i="2"/>
  <c r="AA30" i="2"/>
  <c r="AB30" i="2"/>
  <c r="AA31" i="2"/>
  <c r="AB31" i="2"/>
  <c r="AA32" i="2"/>
  <c r="AB32" i="2"/>
  <c r="AA33" i="2"/>
  <c r="AB33" i="2"/>
  <c r="AA34" i="2"/>
  <c r="AB34" i="2"/>
  <c r="AA35" i="2"/>
  <c r="AB35" i="2"/>
  <c r="AA36" i="2"/>
  <c r="AB36" i="2"/>
  <c r="AA37" i="2"/>
  <c r="AB37" i="2"/>
  <c r="AA38" i="2"/>
  <c r="AB38" i="2"/>
  <c r="AA39" i="2"/>
  <c r="AB39" i="2"/>
  <c r="AA40" i="2"/>
  <c r="AB40" i="2"/>
  <c r="AA41" i="2"/>
  <c r="AB41" i="2"/>
  <c r="AA42" i="2"/>
  <c r="AB42" i="2"/>
  <c r="AA43" i="2"/>
  <c r="AB43" i="2"/>
  <c r="AA44" i="2"/>
  <c r="AB44" i="2"/>
  <c r="AA45" i="2"/>
  <c r="AB45" i="2"/>
  <c r="AA46" i="2"/>
  <c r="AB46" i="2"/>
  <c r="AA47" i="2"/>
  <c r="AB47" i="2"/>
  <c r="AA48" i="2"/>
  <c r="AB48" i="2"/>
  <c r="AA49" i="2"/>
  <c r="AB49" i="2"/>
  <c r="AA50" i="2"/>
  <c r="AB50" i="2"/>
  <c r="AA51" i="2"/>
  <c r="AB51" i="2"/>
  <c r="AA52" i="2"/>
  <c r="AB52" i="2"/>
  <c r="AA53" i="2"/>
  <c r="AB53" i="2"/>
  <c r="AA54" i="2"/>
  <c r="AB54" i="2"/>
  <c r="AA55" i="2"/>
  <c r="AB55" i="2"/>
  <c r="AA56" i="2"/>
  <c r="AB56" i="2"/>
  <c r="AA57" i="2"/>
  <c r="AB57" i="2"/>
  <c r="AA58" i="2"/>
  <c r="AB58" i="2"/>
  <c r="AA59" i="2"/>
  <c r="AB59" i="2"/>
  <c r="AA60" i="2"/>
  <c r="AB60" i="2"/>
  <c r="AA61" i="2"/>
  <c r="AB61" i="2"/>
  <c r="AA62" i="2"/>
  <c r="AB62" i="2"/>
  <c r="AA63" i="2"/>
  <c r="AB63" i="2"/>
  <c r="AA64" i="2"/>
  <c r="AB64" i="2"/>
  <c r="AA65" i="2"/>
  <c r="AB65" i="2"/>
  <c r="AA66" i="2"/>
  <c r="AB66" i="2"/>
  <c r="AA67" i="2"/>
  <c r="AB67" i="2"/>
  <c r="AA68" i="2"/>
  <c r="AB68" i="2"/>
  <c r="AA69" i="2"/>
  <c r="AB69" i="2"/>
  <c r="AA70" i="2"/>
  <c r="AB70" i="2"/>
  <c r="AA71" i="2"/>
  <c r="AB71" i="2"/>
  <c r="AA72" i="2"/>
  <c r="AB72" i="2"/>
  <c r="AA73" i="2"/>
  <c r="AB73" i="2"/>
  <c r="AA74" i="2"/>
  <c r="AB74" i="2"/>
  <c r="AC73" i="2" l="1"/>
  <c r="AD73" i="2" s="1"/>
  <c r="AC72" i="2"/>
  <c r="AD72" i="2" s="1"/>
  <c r="AC69" i="2"/>
  <c r="AD69" i="2" s="1"/>
  <c r="AC68" i="2"/>
  <c r="AD68" i="2" s="1"/>
  <c r="AC65" i="2"/>
  <c r="AD65" i="2" s="1"/>
  <c r="AC64" i="2"/>
  <c r="AD64" i="2" s="1"/>
  <c r="AC61" i="2"/>
  <c r="AD61" i="2" s="1"/>
  <c r="AC60" i="2"/>
  <c r="AD60" i="2" s="1"/>
  <c r="AC57" i="2"/>
  <c r="AD57" i="2" s="1"/>
  <c r="AC56" i="2"/>
  <c r="AD56" i="2" s="1"/>
  <c r="AC53" i="2"/>
  <c r="AD53" i="2" s="1"/>
  <c r="AC52" i="2"/>
  <c r="AD52" i="2" s="1"/>
  <c r="AC49" i="2"/>
  <c r="AD49" i="2" s="1"/>
  <c r="AC48" i="2"/>
  <c r="AD48" i="2" s="1"/>
  <c r="AC45" i="2"/>
  <c r="AD45" i="2" s="1"/>
  <c r="AC44" i="2"/>
  <c r="AD44" i="2" s="1"/>
  <c r="AC41" i="2"/>
  <c r="AD41" i="2" s="1"/>
  <c r="AC40" i="2"/>
  <c r="AD40" i="2" s="1"/>
  <c r="AC37" i="2"/>
  <c r="AD37" i="2" s="1"/>
  <c r="AC36" i="2"/>
  <c r="AD36" i="2" s="1"/>
  <c r="AC33" i="2"/>
  <c r="AD33" i="2" s="1"/>
  <c r="AC32" i="2"/>
  <c r="AD32" i="2" s="1"/>
  <c r="AC29" i="2"/>
  <c r="AD29" i="2" s="1"/>
  <c r="AC28" i="2"/>
  <c r="AD28" i="2" s="1"/>
  <c r="AC27" i="2"/>
  <c r="AD27" i="2" s="1"/>
  <c r="AC26" i="2"/>
  <c r="AD26" i="2" s="1"/>
  <c r="AC25" i="2"/>
  <c r="AD25" i="2" s="1"/>
  <c r="AC24" i="2"/>
  <c r="AD24" i="2" s="1"/>
  <c r="AC23" i="2"/>
  <c r="AD23" i="2" s="1"/>
  <c r="AC22" i="2"/>
  <c r="AD22" i="2" s="1"/>
  <c r="AC21" i="2"/>
  <c r="AD21" i="2" s="1"/>
  <c r="AC20" i="2"/>
  <c r="AD20" i="2" s="1"/>
  <c r="AC19" i="2"/>
  <c r="AD19" i="2" s="1"/>
  <c r="AC18" i="2"/>
  <c r="AD18" i="2" s="1"/>
  <c r="AC17" i="2"/>
  <c r="AD17" i="2" s="1"/>
  <c r="AC16" i="2"/>
  <c r="AD16" i="2" s="1"/>
  <c r="AC15" i="2"/>
  <c r="AD15" i="2" s="1"/>
  <c r="AC14" i="2"/>
  <c r="AD14" i="2" s="1"/>
  <c r="AC13" i="2"/>
  <c r="AD13" i="2" s="1"/>
  <c r="AC12" i="2"/>
  <c r="AD12" i="2" s="1"/>
  <c r="AC11" i="2"/>
  <c r="AD11" i="2" s="1"/>
  <c r="AC10" i="2"/>
  <c r="AD10" i="2" s="1"/>
  <c r="AC9" i="2"/>
  <c r="AD9" i="2" s="1"/>
  <c r="AC75" i="2"/>
  <c r="AD75" i="2" s="1"/>
  <c r="AC74" i="2"/>
  <c r="AD74" i="2" s="1"/>
  <c r="AC71" i="2"/>
  <c r="AD71" i="2" s="1"/>
  <c r="AC70" i="2"/>
  <c r="AD70" i="2" s="1"/>
  <c r="AC67" i="2"/>
  <c r="AD67" i="2" s="1"/>
  <c r="AC66" i="2"/>
  <c r="AD66" i="2" s="1"/>
  <c r="AC63" i="2"/>
  <c r="AD63" i="2" s="1"/>
  <c r="AC62" i="2"/>
  <c r="AD62" i="2" s="1"/>
  <c r="AC59" i="2"/>
  <c r="AD59" i="2" s="1"/>
  <c r="AC58" i="2"/>
  <c r="AD58" i="2" s="1"/>
  <c r="AC55" i="2"/>
  <c r="AD55" i="2" s="1"/>
  <c r="AC54" i="2"/>
  <c r="AD54" i="2" s="1"/>
  <c r="AC51" i="2"/>
  <c r="AD51" i="2" s="1"/>
  <c r="AC50" i="2"/>
  <c r="AD50" i="2" s="1"/>
  <c r="AC47" i="2"/>
  <c r="AD47" i="2" s="1"/>
  <c r="AC46" i="2"/>
  <c r="AD46" i="2" s="1"/>
  <c r="AC43" i="2"/>
  <c r="AD43" i="2" s="1"/>
  <c r="AC42" i="2"/>
  <c r="AD42" i="2" s="1"/>
  <c r="AC39" i="2"/>
  <c r="AD39" i="2" s="1"/>
  <c r="AC38" i="2"/>
  <c r="AD38" i="2" s="1"/>
  <c r="AC35" i="2"/>
  <c r="AD35" i="2" s="1"/>
  <c r="AC34" i="2"/>
  <c r="AD34" i="2" s="1"/>
  <c r="AC31" i="2"/>
  <c r="AD31" i="2" s="1"/>
  <c r="AC30" i="2"/>
  <c r="AD30" i="2" s="1"/>
  <c r="W75" i="2"/>
  <c r="T75" i="2"/>
  <c r="S75" i="2"/>
  <c r="R75" i="2"/>
  <c r="K75" i="2"/>
  <c r="J75" i="2"/>
  <c r="W74" i="2"/>
  <c r="T74" i="2"/>
  <c r="S74" i="2"/>
  <c r="R74" i="2"/>
  <c r="K74" i="2"/>
  <c r="J74" i="2"/>
  <c r="W73" i="2"/>
  <c r="T73" i="2"/>
  <c r="S73" i="2"/>
  <c r="R73" i="2"/>
  <c r="K73" i="2"/>
  <c r="J73" i="2"/>
  <c r="W72" i="2"/>
  <c r="T72" i="2"/>
  <c r="S72" i="2"/>
  <c r="R72" i="2"/>
  <c r="K72" i="2"/>
  <c r="J72" i="2"/>
  <c r="W71" i="2"/>
  <c r="T71" i="2"/>
  <c r="S71" i="2"/>
  <c r="R71" i="2"/>
  <c r="K71" i="2"/>
  <c r="J71" i="2"/>
  <c r="W70" i="2"/>
  <c r="T70" i="2"/>
  <c r="S70" i="2"/>
  <c r="R70" i="2"/>
  <c r="K70" i="2"/>
  <c r="J70" i="2"/>
  <c r="W69" i="2"/>
  <c r="T69" i="2"/>
  <c r="S69" i="2"/>
  <c r="R69" i="2"/>
  <c r="K69" i="2"/>
  <c r="J69" i="2"/>
  <c r="L69" i="2" l="1"/>
  <c r="M69" i="2" s="1"/>
  <c r="L70" i="2"/>
  <c r="M70" i="2" s="1"/>
  <c r="L71" i="2"/>
  <c r="M71" i="2" s="1"/>
  <c r="L72" i="2"/>
  <c r="M72" i="2" s="1"/>
  <c r="L73" i="2"/>
  <c r="M73" i="2" s="1"/>
  <c r="L74" i="2"/>
  <c r="M74" i="2" s="1"/>
  <c r="L75" i="2"/>
  <c r="M75" i="2" s="1"/>
  <c r="U69" i="2"/>
  <c r="V69" i="2" s="1"/>
  <c r="U70" i="2"/>
  <c r="V70" i="2" s="1"/>
  <c r="U71" i="2"/>
  <c r="V71" i="2" s="1"/>
  <c r="U72" i="2"/>
  <c r="V72" i="2" s="1"/>
  <c r="U73" i="2"/>
  <c r="V73" i="2" s="1"/>
  <c r="U74" i="2"/>
  <c r="V74" i="2" s="1"/>
  <c r="U75" i="2"/>
  <c r="V75" i="2" s="1"/>
  <c r="T68" i="2"/>
  <c r="W68" i="2"/>
  <c r="T67" i="2"/>
  <c r="W67" i="2"/>
  <c r="S68" i="2"/>
  <c r="S67" i="2"/>
  <c r="R68" i="2"/>
  <c r="R67" i="2"/>
  <c r="K68" i="2"/>
  <c r="K67" i="2"/>
  <c r="J68" i="2"/>
  <c r="L68" i="2" s="1"/>
  <c r="M68" i="2" s="1"/>
  <c r="J67" i="2"/>
  <c r="L67" i="2" s="1"/>
  <c r="M67" i="2" s="1"/>
  <c r="U68" i="2" l="1"/>
  <c r="V68" i="2" s="1"/>
  <c r="U67" i="2"/>
  <c r="V67" i="2" s="1"/>
  <c r="T66" i="2"/>
  <c r="W66" i="2"/>
  <c r="S66" i="2"/>
  <c r="R66" i="2"/>
  <c r="K66" i="2"/>
  <c r="J66" i="2"/>
  <c r="T65" i="2"/>
  <c r="W65" i="2"/>
  <c r="S65" i="2"/>
  <c r="R65" i="2"/>
  <c r="K65" i="2"/>
  <c r="J65" i="2"/>
  <c r="L65" i="2" l="1"/>
  <c r="M65" i="2" s="1"/>
  <c r="L66" i="2"/>
  <c r="M66" i="2" s="1"/>
  <c r="U65" i="2"/>
  <c r="V65" i="2" s="1"/>
  <c r="U66" i="2"/>
  <c r="V66" i="2" s="1"/>
  <c r="T64" i="2"/>
  <c r="W64" i="2"/>
  <c r="S64" i="2"/>
  <c r="R64" i="2"/>
  <c r="U64" i="2" l="1"/>
  <c r="V64" i="2" s="1"/>
  <c r="K64" i="2"/>
  <c r="J64" i="2"/>
  <c r="L64" i="2" l="1"/>
  <c r="M64" i="2" s="1"/>
  <c r="T63" i="2"/>
  <c r="W63" i="2"/>
  <c r="T62" i="2"/>
  <c r="W62" i="2"/>
  <c r="T61" i="2"/>
  <c r="W61" i="2"/>
  <c r="S63" i="2"/>
  <c r="S62" i="2"/>
  <c r="S61" i="2"/>
  <c r="R63" i="2"/>
  <c r="R62" i="2"/>
  <c r="R61" i="2"/>
  <c r="K63" i="2"/>
  <c r="K62" i="2"/>
  <c r="K61" i="2"/>
  <c r="J63" i="2"/>
  <c r="J62" i="2"/>
  <c r="J61" i="2"/>
  <c r="L62" i="2" l="1"/>
  <c r="M62" i="2" s="1"/>
  <c r="L61" i="2"/>
  <c r="M61" i="2" s="1"/>
  <c r="L63" i="2"/>
  <c r="M63" i="2" s="1"/>
  <c r="U61" i="2"/>
  <c r="V61" i="2" s="1"/>
  <c r="U62" i="2"/>
  <c r="V62" i="2" s="1"/>
  <c r="U63" i="2"/>
  <c r="V63" i="2" s="1"/>
  <c r="T60" i="2"/>
  <c r="W60" i="2"/>
  <c r="S60" i="2"/>
  <c r="R60" i="2"/>
  <c r="T59" i="2"/>
  <c r="W59" i="2"/>
  <c r="S59" i="2"/>
  <c r="R59" i="2"/>
  <c r="K60" i="2"/>
  <c r="J60" i="2"/>
  <c r="K59" i="2"/>
  <c r="J59" i="2"/>
  <c r="L59" i="2" l="1"/>
  <c r="M59" i="2" s="1"/>
  <c r="L60" i="2"/>
  <c r="M60" i="2" s="1"/>
  <c r="U60" i="2"/>
  <c r="V60" i="2" s="1"/>
  <c r="U59" i="2"/>
  <c r="V59" i="2" s="1"/>
  <c r="T58" i="2"/>
  <c r="W58" i="2"/>
  <c r="S58" i="2"/>
  <c r="R58" i="2"/>
  <c r="T57" i="2"/>
  <c r="W57" i="2"/>
  <c r="S57" i="2"/>
  <c r="R57" i="2"/>
  <c r="K58" i="2"/>
  <c r="J58" i="2"/>
  <c r="K57" i="2"/>
  <c r="J57" i="2"/>
  <c r="L57" i="2" l="1"/>
  <c r="M57" i="2" s="1"/>
  <c r="L58" i="2"/>
  <c r="M58" i="2" s="1"/>
  <c r="U57" i="2"/>
  <c r="V57" i="2" s="1"/>
  <c r="U58" i="2"/>
  <c r="V58" i="2" s="1"/>
  <c r="T56" i="2"/>
  <c r="W56" i="2"/>
  <c r="S56" i="2"/>
  <c r="R56" i="2"/>
  <c r="K56" i="2"/>
  <c r="J56" i="2"/>
  <c r="L56" i="2" s="1"/>
  <c r="M56" i="2" s="1"/>
  <c r="T55" i="2"/>
  <c r="W55" i="2"/>
  <c r="T54" i="2"/>
  <c r="W54" i="2"/>
  <c r="S55" i="2"/>
  <c r="S54" i="2"/>
  <c r="R55" i="2"/>
  <c r="R54" i="2"/>
  <c r="K55" i="2"/>
  <c r="J55" i="2"/>
  <c r="L55" i="2" s="1"/>
  <c r="M55" i="2" s="1"/>
  <c r="K54" i="2"/>
  <c r="J54" i="2"/>
  <c r="L54" i="2" s="1"/>
  <c r="M54" i="2" s="1"/>
  <c r="T53" i="2"/>
  <c r="W53" i="2"/>
  <c r="S53" i="2"/>
  <c r="R53" i="2"/>
  <c r="K53" i="2"/>
  <c r="J53" i="2"/>
  <c r="L53" i="2" s="1"/>
  <c r="M53" i="2" s="1"/>
  <c r="M90" i="2"/>
  <c r="M91" i="2"/>
  <c r="M92" i="2"/>
  <c r="M93" i="2"/>
  <c r="M94" i="2"/>
  <c r="M95"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U53" i="2" l="1"/>
  <c r="V53" i="2" s="1"/>
  <c r="U54" i="2"/>
  <c r="V54" i="2" s="1"/>
  <c r="U56" i="2"/>
  <c r="V56" i="2" s="1"/>
  <c r="U55" i="2"/>
  <c r="V55" i="2" s="1"/>
  <c r="T50" i="2"/>
  <c r="S50" i="2"/>
  <c r="R50" i="2"/>
  <c r="K50" i="2"/>
  <c r="J50" i="2"/>
  <c r="L50" i="2" l="1"/>
  <c r="M50" i="2" s="1"/>
  <c r="U50" i="2"/>
  <c r="T49" i="2"/>
  <c r="S49" i="2"/>
  <c r="R49" i="2"/>
  <c r="K49" i="2"/>
  <c r="J49" i="2"/>
  <c r="T48" i="2"/>
  <c r="T47" i="2"/>
  <c r="S48" i="2"/>
  <c r="R48" i="2"/>
  <c r="S47" i="2"/>
  <c r="R47" i="2"/>
  <c r="K48" i="2"/>
  <c r="J48" i="2"/>
  <c r="K47" i="2"/>
  <c r="J47" i="2"/>
  <c r="L47" i="2" l="1"/>
  <c r="M47" i="2" s="1"/>
  <c r="L48" i="2"/>
  <c r="M48" i="2" s="1"/>
  <c r="L49" i="2"/>
  <c r="M49" i="2" s="1"/>
  <c r="U47" i="2"/>
  <c r="U49" i="2"/>
  <c r="U48" i="2"/>
  <c r="T46" i="2"/>
  <c r="S46" i="2"/>
  <c r="R46" i="2"/>
  <c r="T45" i="2"/>
  <c r="S45" i="2"/>
  <c r="R45" i="2"/>
  <c r="K46" i="2"/>
  <c r="J46" i="2"/>
  <c r="K45" i="2"/>
  <c r="J45" i="2"/>
  <c r="L45" i="2" l="1"/>
  <c r="M45" i="2" s="1"/>
  <c r="L46" i="2"/>
  <c r="M46" i="2" s="1"/>
  <c r="U45" i="2"/>
  <c r="V45" i="2" s="1"/>
  <c r="U46" i="2"/>
  <c r="V46" i="2" s="1"/>
  <c r="W45" i="2"/>
  <c r="W46" i="2"/>
  <c r="W47" i="2"/>
  <c r="W48" i="2"/>
  <c r="W49" i="2"/>
  <c r="W50" i="2"/>
  <c r="W51" i="2"/>
  <c r="W52" i="2"/>
  <c r="W96" i="2"/>
  <c r="W97" i="2"/>
  <c r="W98" i="2"/>
  <c r="W99" i="2"/>
  <c r="V47" i="2"/>
  <c r="V48" i="2"/>
  <c r="V49" i="2"/>
  <c r="V50"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T38" i="2" l="1"/>
  <c r="T37" i="2"/>
  <c r="S38" i="2"/>
  <c r="S37" i="2"/>
  <c r="R38" i="2"/>
  <c r="R37" i="2"/>
  <c r="K38" i="2"/>
  <c r="K37" i="2"/>
  <c r="J38" i="2"/>
  <c r="L38" i="2" s="1"/>
  <c r="M38" i="2" s="1"/>
  <c r="J37" i="2"/>
  <c r="L37" i="2" s="1"/>
  <c r="M37" i="2" s="1"/>
  <c r="U38" i="2" l="1"/>
  <c r="U37" i="2"/>
  <c r="T36" i="2"/>
  <c r="T35" i="2"/>
  <c r="S36" i="2"/>
  <c r="S35" i="2"/>
  <c r="R36" i="2"/>
  <c r="R35" i="2"/>
  <c r="K36" i="2"/>
  <c r="K35" i="2"/>
  <c r="J36" i="2"/>
  <c r="L36" i="2" s="1"/>
  <c r="M36" i="2" s="1"/>
  <c r="J35" i="2"/>
  <c r="L35" i="2" s="1"/>
  <c r="M35" i="2" s="1"/>
  <c r="U35" i="2" l="1"/>
  <c r="U36" i="2"/>
  <c r="T34" i="2"/>
  <c r="T33" i="2"/>
  <c r="S34" i="2"/>
  <c r="S33" i="2"/>
  <c r="R34" i="2"/>
  <c r="R33" i="2"/>
  <c r="T32" i="2"/>
  <c r="T31" i="2"/>
  <c r="S32" i="2"/>
  <c r="S31" i="2"/>
  <c r="R32" i="2"/>
  <c r="R31" i="2"/>
  <c r="T30" i="2"/>
  <c r="T29" i="2"/>
  <c r="T28" i="2"/>
  <c r="T27" i="2"/>
  <c r="S30" i="2"/>
  <c r="S29" i="2"/>
  <c r="S28" i="2"/>
  <c r="S27" i="2"/>
  <c r="R30" i="2"/>
  <c r="R29" i="2"/>
  <c r="R28" i="2"/>
  <c r="R27" i="2"/>
  <c r="K34" i="2"/>
  <c r="J34" i="2"/>
  <c r="K33" i="2"/>
  <c r="J33" i="2"/>
  <c r="K32" i="2"/>
  <c r="J32" i="2"/>
  <c r="K31" i="2"/>
  <c r="J31" i="2"/>
  <c r="K30" i="2"/>
  <c r="J30" i="2"/>
  <c r="K29" i="2"/>
  <c r="J29" i="2"/>
  <c r="K28" i="2"/>
  <c r="J28" i="2"/>
  <c r="K27" i="2"/>
  <c r="J27" i="2"/>
  <c r="L27" i="2" l="1"/>
  <c r="M27" i="2" s="1"/>
  <c r="L28" i="2"/>
  <c r="M28" i="2" s="1"/>
  <c r="L29" i="2"/>
  <c r="M29" i="2" s="1"/>
  <c r="L30" i="2"/>
  <c r="M30" i="2" s="1"/>
  <c r="L31" i="2"/>
  <c r="M31" i="2" s="1"/>
  <c r="L32" i="2"/>
  <c r="M32" i="2" s="1"/>
  <c r="L33" i="2"/>
  <c r="M33" i="2" s="1"/>
  <c r="L34" i="2"/>
  <c r="M34" i="2" s="1"/>
  <c r="U33" i="2"/>
  <c r="V33" i="2" s="1"/>
  <c r="U34" i="2"/>
  <c r="V34" i="2" s="1"/>
  <c r="U31" i="2"/>
  <c r="U30" i="2"/>
  <c r="V30" i="2" s="1"/>
  <c r="U28" i="2"/>
  <c r="V28" i="2" s="1"/>
  <c r="U32" i="2"/>
  <c r="V32" i="2" s="1"/>
  <c r="U27" i="2"/>
  <c r="U29" i="2"/>
  <c r="V29" i="2" s="1"/>
  <c r="W26" i="2"/>
  <c r="W27" i="2"/>
  <c r="W28" i="2"/>
  <c r="W29" i="2"/>
  <c r="W30" i="2"/>
  <c r="W31" i="2"/>
  <c r="W32" i="2"/>
  <c r="W33" i="2"/>
  <c r="W34" i="2"/>
  <c r="W35" i="2"/>
  <c r="W36" i="2"/>
  <c r="W37" i="2"/>
  <c r="W38" i="2"/>
  <c r="W39" i="2"/>
  <c r="W40" i="2"/>
  <c r="W41" i="2"/>
  <c r="W42" i="2"/>
  <c r="W43" i="2"/>
  <c r="W44" i="2"/>
  <c r="V27" i="2"/>
  <c r="V31" i="2"/>
  <c r="V35" i="2"/>
  <c r="V36" i="2"/>
  <c r="V37" i="2"/>
  <c r="V38" i="2"/>
  <c r="AB99" i="2" l="1"/>
  <c r="AA99" i="2"/>
  <c r="T99" i="2"/>
  <c r="S99" i="2"/>
  <c r="R99" i="2"/>
  <c r="K99" i="2"/>
  <c r="J99" i="2"/>
  <c r="AB98" i="2"/>
  <c r="AA98" i="2"/>
  <c r="T98" i="2"/>
  <c r="S98" i="2"/>
  <c r="R98" i="2"/>
  <c r="K98" i="2"/>
  <c r="J98" i="2"/>
  <c r="AB97" i="2"/>
  <c r="AA97" i="2"/>
  <c r="T97" i="2"/>
  <c r="S97" i="2"/>
  <c r="R97" i="2"/>
  <c r="K97" i="2"/>
  <c r="J97" i="2"/>
  <c r="AB96" i="2"/>
  <c r="AA96" i="2"/>
  <c r="T96" i="2"/>
  <c r="S96" i="2"/>
  <c r="R96" i="2"/>
  <c r="K96" i="2"/>
  <c r="J96" i="2"/>
  <c r="T52" i="2"/>
  <c r="S52" i="2"/>
  <c r="R52" i="2"/>
  <c r="K52" i="2"/>
  <c r="J52" i="2"/>
  <c r="L52" i="2" l="1"/>
  <c r="M52" i="2" s="1"/>
  <c r="U98" i="2"/>
  <c r="V98" i="2" s="1"/>
  <c r="AC98" i="2"/>
  <c r="AD98" i="2" s="1"/>
  <c r="AC99" i="2"/>
  <c r="AD99" i="2" s="1"/>
  <c r="L99" i="2"/>
  <c r="M99" i="2" s="1"/>
  <c r="L96" i="2"/>
  <c r="M96" i="2" s="1"/>
  <c r="L98" i="2"/>
  <c r="M98" i="2" s="1"/>
  <c r="U52" i="2"/>
  <c r="V52" i="2" s="1"/>
  <c r="U96" i="2"/>
  <c r="V96" i="2" s="1"/>
  <c r="L97" i="2"/>
  <c r="M97" i="2" s="1"/>
  <c r="U97" i="2"/>
  <c r="V97" i="2" s="1"/>
  <c r="U99" i="2"/>
  <c r="V99" i="2" s="1"/>
  <c r="AC96" i="2"/>
  <c r="AD96" i="2" s="1"/>
  <c r="AC97" i="2"/>
  <c r="AD97" i="2" s="1"/>
  <c r="W14" i="2"/>
  <c r="T14" i="2"/>
  <c r="S14" i="2"/>
  <c r="R14" i="2"/>
  <c r="K14" i="2"/>
  <c r="J14" i="2"/>
  <c r="L14" i="2" s="1"/>
  <c r="M14" i="2" s="1"/>
  <c r="W13" i="2"/>
  <c r="T13" i="2"/>
  <c r="S13" i="2"/>
  <c r="R13" i="2"/>
  <c r="K13" i="2"/>
  <c r="J13" i="2"/>
  <c r="L13" i="2" s="1"/>
  <c r="M13" i="2" s="1"/>
  <c r="W12" i="2"/>
  <c r="T12" i="2"/>
  <c r="S12" i="2"/>
  <c r="R12" i="2"/>
  <c r="K12" i="2"/>
  <c r="J12" i="2"/>
  <c r="L12" i="2" s="1"/>
  <c r="M12" i="2" s="1"/>
  <c r="W11" i="2"/>
  <c r="T11" i="2"/>
  <c r="S11" i="2"/>
  <c r="R11" i="2"/>
  <c r="K11" i="2"/>
  <c r="J11" i="2"/>
  <c r="L11" i="2" s="1"/>
  <c r="M11" i="2" s="1"/>
  <c r="U12" i="2" l="1"/>
  <c r="V12" i="2" s="1"/>
  <c r="U13" i="2"/>
  <c r="V13" i="2" s="1"/>
  <c r="U14" i="2"/>
  <c r="V14" i="2" s="1"/>
  <c r="U11" i="2"/>
  <c r="V11" i="2" s="1"/>
  <c r="W10" i="2"/>
  <c r="W9" i="2"/>
  <c r="T51" i="2" l="1"/>
  <c r="S51" i="2"/>
  <c r="R51" i="2"/>
  <c r="K51" i="2"/>
  <c r="J51" i="2"/>
  <c r="T40" i="2"/>
  <c r="S40" i="2"/>
  <c r="R40" i="2"/>
  <c r="K40" i="2"/>
  <c r="J40" i="2"/>
  <c r="T42" i="2"/>
  <c r="S42" i="2"/>
  <c r="R42" i="2"/>
  <c r="K42" i="2"/>
  <c r="J42" i="2"/>
  <c r="T41" i="2"/>
  <c r="S41" i="2"/>
  <c r="R41" i="2"/>
  <c r="K41" i="2"/>
  <c r="J41" i="2"/>
  <c r="L41" i="2" s="1"/>
  <c r="M41" i="2" s="1"/>
  <c r="T43" i="2"/>
  <c r="S43" i="2"/>
  <c r="R43" i="2"/>
  <c r="K43" i="2"/>
  <c r="J43" i="2"/>
  <c r="T44" i="2"/>
  <c r="S44" i="2"/>
  <c r="R44" i="2"/>
  <c r="K44" i="2"/>
  <c r="J44" i="2"/>
  <c r="L44" i="2" s="1"/>
  <c r="M44" i="2" s="1"/>
  <c r="L40" i="2" l="1"/>
  <c r="M40" i="2" s="1"/>
  <c r="L43" i="2"/>
  <c r="M43" i="2" s="1"/>
  <c r="L42" i="2"/>
  <c r="M42" i="2" s="1"/>
  <c r="L51" i="2"/>
  <c r="M51" i="2" s="1"/>
  <c r="U41" i="2"/>
  <c r="V41" i="2" s="1"/>
  <c r="U42" i="2"/>
  <c r="V42" i="2" s="1"/>
  <c r="U51" i="2"/>
  <c r="V51" i="2" s="1"/>
  <c r="U44" i="2"/>
  <c r="V44" i="2" s="1"/>
  <c r="U40" i="2"/>
  <c r="V40" i="2" s="1"/>
  <c r="U43" i="2"/>
  <c r="V43" i="2" s="1"/>
  <c r="W25" i="2"/>
  <c r="W24" i="2"/>
  <c r="W23" i="2"/>
  <c r="W22" i="2"/>
  <c r="W21" i="2"/>
  <c r="W20" i="2"/>
  <c r="W19" i="2"/>
  <c r="W18" i="2"/>
  <c r="W17" i="2"/>
  <c r="W16" i="2"/>
  <c r="T26" i="2"/>
  <c r="S26" i="2"/>
  <c r="R26" i="2"/>
  <c r="T25" i="2"/>
  <c r="S25" i="2"/>
  <c r="R25" i="2"/>
  <c r="T24" i="2"/>
  <c r="S24" i="2"/>
  <c r="R24" i="2"/>
  <c r="T23" i="2"/>
  <c r="S23" i="2"/>
  <c r="R23" i="2"/>
  <c r="T22" i="2"/>
  <c r="S22" i="2"/>
  <c r="R22" i="2"/>
  <c r="T21" i="2"/>
  <c r="S21" i="2"/>
  <c r="R21" i="2"/>
  <c r="T20" i="2"/>
  <c r="S20" i="2"/>
  <c r="R20" i="2"/>
  <c r="T19" i="2"/>
  <c r="S19" i="2"/>
  <c r="R19" i="2"/>
  <c r="T18" i="2"/>
  <c r="S18" i="2"/>
  <c r="R18" i="2"/>
  <c r="T17" i="2"/>
  <c r="S17" i="2"/>
  <c r="R17" i="2"/>
  <c r="T16" i="2"/>
  <c r="S16" i="2"/>
  <c r="R16" i="2"/>
  <c r="K26" i="2"/>
  <c r="J26" i="2"/>
  <c r="K25" i="2"/>
  <c r="J25" i="2"/>
  <c r="K24" i="2"/>
  <c r="J24" i="2"/>
  <c r="K23" i="2"/>
  <c r="J23" i="2"/>
  <c r="K22" i="2"/>
  <c r="J22" i="2"/>
  <c r="K21" i="2"/>
  <c r="J21" i="2"/>
  <c r="K20" i="2"/>
  <c r="J20" i="2"/>
  <c r="K19" i="2"/>
  <c r="J19" i="2"/>
  <c r="K18" i="2"/>
  <c r="J18" i="2"/>
  <c r="K17" i="2"/>
  <c r="J17" i="2"/>
  <c r="K16" i="2"/>
  <c r="J16" i="2"/>
  <c r="T10" i="2"/>
  <c r="S10" i="2"/>
  <c r="R10" i="2"/>
  <c r="T9" i="2"/>
  <c r="S9" i="2"/>
  <c r="R9" i="2"/>
  <c r="T8" i="2"/>
  <c r="S8" i="2"/>
  <c r="R8" i="2"/>
  <c r="K10" i="2"/>
  <c r="J10" i="2"/>
  <c r="K9" i="2"/>
  <c r="J9" i="2"/>
  <c r="L16" i="2" l="1"/>
  <c r="M16" i="2" s="1"/>
  <c r="L17" i="2"/>
  <c r="M17" i="2" s="1"/>
  <c r="L18" i="2"/>
  <c r="M18" i="2" s="1"/>
  <c r="L19" i="2"/>
  <c r="M19" i="2" s="1"/>
  <c r="L20" i="2"/>
  <c r="M20" i="2" s="1"/>
  <c r="L21" i="2"/>
  <c r="M21" i="2" s="1"/>
  <c r="L22" i="2"/>
  <c r="M22" i="2" s="1"/>
  <c r="L23" i="2"/>
  <c r="M23" i="2" s="1"/>
  <c r="L24" i="2"/>
  <c r="M24" i="2" s="1"/>
  <c r="L25" i="2"/>
  <c r="M25" i="2" s="1"/>
  <c r="L26" i="2"/>
  <c r="M26" i="2" s="1"/>
  <c r="L9" i="2"/>
  <c r="M9" i="2" s="1"/>
  <c r="L10" i="2"/>
  <c r="M10" i="2" s="1"/>
  <c r="U21" i="2"/>
  <c r="V21" i="2" s="1"/>
  <c r="U17" i="2"/>
  <c r="V17" i="2" s="1"/>
  <c r="U25" i="2"/>
  <c r="V25" i="2" s="1"/>
  <c r="U20" i="2"/>
  <c r="V20" i="2" s="1"/>
  <c r="U23" i="2"/>
  <c r="V23" i="2" s="1"/>
  <c r="U18" i="2"/>
  <c r="V18" i="2" s="1"/>
  <c r="U26" i="2"/>
  <c r="V26" i="2" s="1"/>
  <c r="U16" i="2"/>
  <c r="V16" i="2" s="1"/>
  <c r="U24" i="2"/>
  <c r="V24" i="2" s="1"/>
  <c r="U8" i="2"/>
  <c r="U19" i="2"/>
  <c r="V19" i="2" s="1"/>
  <c r="U10" i="2"/>
  <c r="V10" i="2" s="1"/>
  <c r="U22" i="2"/>
  <c r="V22" i="2" s="1"/>
  <c r="U9" i="2"/>
  <c r="V9" i="2" s="1"/>
  <c r="T39" i="2"/>
  <c r="S39" i="2"/>
  <c r="R39" i="2"/>
  <c r="K39" i="2"/>
  <c r="J39" i="2"/>
  <c r="L39" i="2" l="1"/>
  <c r="M39" i="2" s="1"/>
  <c r="U39" i="2"/>
  <c r="V39" i="2" s="1"/>
  <c r="W15" i="2" l="1"/>
  <c r="T15" i="2"/>
  <c r="S15" i="2"/>
  <c r="R15" i="2"/>
  <c r="K15" i="2"/>
  <c r="J15" i="2"/>
  <c r="AB8" i="2"/>
  <c r="AA8" i="2"/>
  <c r="W8" i="2"/>
  <c r="K8" i="2"/>
  <c r="J8" i="2"/>
  <c r="L15" i="2" l="1"/>
  <c r="M15" i="2" s="1"/>
  <c r="L8" i="2"/>
  <c r="M8" i="2" s="1"/>
  <c r="U15" i="2"/>
  <c r="V15" i="2" s="1"/>
  <c r="V8" i="2"/>
  <c r="AC8" i="2"/>
  <c r="AD8" i="2" s="1"/>
</calcChain>
</file>

<file path=xl/sharedStrings.xml><?xml version="1.0" encoding="utf-8"?>
<sst xmlns="http://schemas.openxmlformats.org/spreadsheetml/2006/main" count="1053" uniqueCount="488">
  <si>
    <t>No.</t>
  </si>
  <si>
    <t>Tipo</t>
  </si>
  <si>
    <t>Probabilidad</t>
  </si>
  <si>
    <t>Impacto</t>
  </si>
  <si>
    <t>Valoración del Riesgo</t>
  </si>
  <si>
    <t>Riesgo</t>
  </si>
  <si>
    <t>Controles</t>
  </si>
  <si>
    <t>IMPACTO</t>
  </si>
  <si>
    <t>Causa</t>
  </si>
  <si>
    <t>Consecuencia</t>
  </si>
  <si>
    <t>Impacto después del control</t>
  </si>
  <si>
    <t>Insignificante</t>
  </si>
  <si>
    <t>Menor</t>
  </si>
  <si>
    <t>Mayor</t>
  </si>
  <si>
    <t>Catastrófico</t>
  </si>
  <si>
    <t>Raro</t>
  </si>
  <si>
    <t>Posible</t>
  </si>
  <si>
    <t>Probable</t>
  </si>
  <si>
    <t>Casi Seguro</t>
  </si>
  <si>
    <t>Valoración del riesgo</t>
  </si>
  <si>
    <t>Moderado</t>
  </si>
  <si>
    <t>Fuente de Verificación</t>
  </si>
  <si>
    <t>Proceso</t>
  </si>
  <si>
    <t>Valor
Probab
Inherente</t>
  </si>
  <si>
    <t>Valor
Impacto
Inherente</t>
  </si>
  <si>
    <t>Valor
Riesgo
Inherente</t>
  </si>
  <si>
    <t>Valor Res
Probab</t>
  </si>
  <si>
    <t>Valor Res
Impacto</t>
  </si>
  <si>
    <t>Valor Res
Riesgo</t>
  </si>
  <si>
    <t>Descripción</t>
  </si>
  <si>
    <t>Naturaleza</t>
  </si>
  <si>
    <t>Clase</t>
  </si>
  <si>
    <t>Aplicado a</t>
  </si>
  <si>
    <t>Efectividad</t>
  </si>
  <si>
    <t>Valor Naturaleza</t>
  </si>
  <si>
    <t>Valor Clase</t>
  </si>
  <si>
    <t>Valor Aplica</t>
  </si>
  <si>
    <t>Valor Control</t>
  </si>
  <si>
    <t>Acción para ajustar valor del riesgo</t>
  </si>
  <si>
    <t>Concurso de Méritos</t>
  </si>
  <si>
    <t>Provisión de Empleos</t>
  </si>
  <si>
    <t>Evaluación del Desempeño Laboral</t>
  </si>
  <si>
    <t>Registro Público de Carrera Administrativa</t>
  </si>
  <si>
    <t>Doctrina</t>
  </si>
  <si>
    <t>Acreditación de Universidades</t>
  </si>
  <si>
    <t>Planeación Institucional</t>
  </si>
  <si>
    <t>Sistemas de Gestión</t>
  </si>
  <si>
    <t>Gestión de Tecnologías de la Información</t>
  </si>
  <si>
    <t>Gestión de Comunicaciones</t>
  </si>
  <si>
    <t>Infraestructura</t>
  </si>
  <si>
    <t>Talento Humano</t>
  </si>
  <si>
    <t>Representación Judicial y Extrajudicial</t>
  </si>
  <si>
    <t>Gestión de Recursos Tecnológicos</t>
  </si>
  <si>
    <t>Gestión Documental</t>
  </si>
  <si>
    <t>Gestión de Recursos Financieros</t>
  </si>
  <si>
    <t>Contratación</t>
  </si>
  <si>
    <t>Control Interno Disciplinario</t>
  </si>
  <si>
    <t>Gestión Contable</t>
  </si>
  <si>
    <t>Atención al Ciudadano</t>
  </si>
  <si>
    <t>Evaluación y Seguimiento a la Gestión</t>
  </si>
  <si>
    <t>PROCESOS</t>
  </si>
  <si>
    <t>TIPO</t>
  </si>
  <si>
    <t>Operativo</t>
  </si>
  <si>
    <t>Financiero</t>
  </si>
  <si>
    <t>Cumplimiento</t>
  </si>
  <si>
    <t>Efecto de la acción</t>
  </si>
  <si>
    <t>Políticas de Tratamiento</t>
  </si>
  <si>
    <t>Mitigar</t>
  </si>
  <si>
    <t>Dispersar</t>
  </si>
  <si>
    <t>Transferir</t>
  </si>
  <si>
    <t>Asumir</t>
  </si>
  <si>
    <t>Evitar</t>
  </si>
  <si>
    <t>Eficaz</t>
  </si>
  <si>
    <t>Eficiente</t>
  </si>
  <si>
    <t>Efectiva</t>
  </si>
  <si>
    <t>Sin Efecto</t>
  </si>
  <si>
    <t>INSTRUCCIONES DE DILIGENCIAMIENTO DEL FORMATO</t>
  </si>
  <si>
    <t>Identificación del Riesgo</t>
  </si>
  <si>
    <t>Escriba el código del riesgo que está siendo analizado por la matriz de riesgos.</t>
  </si>
  <si>
    <t>Es una lista de valores que contiene los nombres de los procesos institucionales. Elija el nombre del proceso al cual pertenecen el riesgo que se está evaluando.</t>
  </si>
  <si>
    <t>Escriba el nombre o descripción completa del riesgo. Recuerde que el nombre o descripción del riesgo debe corresponder al posible evento que puede afectar los objetivos del proceso o alguno de los objetivos institucionales.</t>
  </si>
  <si>
    <t>En este campo escriba las acciones, tareas, influencias, vulnerabilidades o amenazas que pueden hacer que se presente el riesgo que se está evaluando.</t>
  </si>
  <si>
    <t>En este campo escriba con detalle el efecto o resultante de que las causas permitan que el riesgos se concrete o materialice.  Si esta consecuencia afecta alguno de los pilares de la seguridad de la información, al finalizar la descripción de la posible consecuencia entre parentesis escriba el o los pilares que pueden verse afectados (Confidencialidad, Integridad o Disponibilidad).</t>
  </si>
  <si>
    <t>Este es un campo de cálculo automático, que toma como base la equivalencia numérica de los factores de Probabilidad e Impacto seleccionados en las columnas correspondientes, para entregar el valor inherente del riesgo evaluado (antes de identificar o evaluar los controles o salvaguardas aplicables).</t>
  </si>
  <si>
    <t>En este campo se describe el control que puede aplicarse para que el riesgo evaluado no se manifieste en el proceso. También puede ser identificada una salvaguarda o mecanísmo automatizado que influya directamente sobre las causas identificadas del riesgo, para evitar su materialización. Los documentos administrativos como instructivos, guías, manuales de usuario, protocolos de trabajo, también hacen parte de los controles que pueden influir sobre el riesgo.</t>
  </si>
  <si>
    <r>
      <t xml:space="preserve">Este campo es una lista de valores que permite identificar la naturaleza o tipo de control que se ha identificado. Estos valores pueden ser </t>
    </r>
    <r>
      <rPr>
        <b/>
        <i/>
        <sz val="11"/>
        <color theme="1"/>
        <rFont val="Arial"/>
        <family val="2"/>
      </rPr>
      <t>Correctivo</t>
    </r>
    <r>
      <rPr>
        <sz val="11"/>
        <color theme="1"/>
        <rFont val="Arial"/>
        <family val="2"/>
      </rPr>
      <t xml:space="preserve">, cuando el control está encaminado a atender alguna causa o propiemente al riesgo despúes de que se ha materializado; </t>
    </r>
    <r>
      <rPr>
        <b/>
        <i/>
        <sz val="11"/>
        <color theme="1"/>
        <rFont val="Arial"/>
        <family val="2"/>
      </rPr>
      <t>Preventivo</t>
    </r>
    <r>
      <rPr>
        <sz val="11"/>
        <color theme="1"/>
        <rFont val="Arial"/>
        <family val="2"/>
      </rPr>
      <t xml:space="preserve">, cuando el control está diseñado para evitar que alguna causa o el riesgo se presente; y </t>
    </r>
    <r>
      <rPr>
        <b/>
        <i/>
        <sz val="11"/>
        <color theme="1"/>
        <rFont val="Arial"/>
        <family val="2"/>
      </rPr>
      <t>Detectivo</t>
    </r>
    <r>
      <rPr>
        <sz val="11"/>
        <color theme="1"/>
        <rFont val="Arial"/>
        <family val="2"/>
      </rPr>
      <t>, cuando el control está diseñado para informar con antelación, cambios en las causas o en las mediciones del entorno que pueden alertar sobre la posible materialización del riesgo.</t>
    </r>
  </si>
  <si>
    <r>
      <t xml:space="preserve">Este es un campo calculado, que toma en cuenta la Naturaleza, la Clase y la Aplicación del control para otorgar una valoración del control asociado al riesgo.  Estre campo puede tener los valores </t>
    </r>
    <r>
      <rPr>
        <b/>
        <i/>
        <sz val="11"/>
        <color theme="1"/>
        <rFont val="Arial"/>
        <family val="2"/>
      </rPr>
      <t>Sin control</t>
    </r>
    <r>
      <rPr>
        <sz val="11"/>
        <color theme="1"/>
        <rFont val="Arial"/>
        <family val="2"/>
      </rPr>
      <t xml:space="preserve">, cuando no existe el control o el mismo no puede ser valorado en cuando a su naturaleza, clase y afectación; o </t>
    </r>
    <r>
      <rPr>
        <b/>
        <i/>
        <sz val="11"/>
        <color theme="1"/>
        <rFont val="Arial"/>
        <family val="2"/>
      </rPr>
      <t>Control Débil</t>
    </r>
    <r>
      <rPr>
        <sz val="11"/>
        <color theme="1"/>
        <rFont val="Arial"/>
        <family val="2"/>
      </rPr>
      <t xml:space="preserve">, cuando el control existente apenas es suficiente para atender el riesgo; o </t>
    </r>
    <r>
      <rPr>
        <b/>
        <i/>
        <sz val="11"/>
        <color theme="1"/>
        <rFont val="Arial"/>
        <family val="2"/>
      </rPr>
      <t>Control Adecuado</t>
    </r>
    <r>
      <rPr>
        <sz val="11"/>
        <color theme="1"/>
        <rFont val="Arial"/>
        <family val="2"/>
      </rPr>
      <t xml:space="preserve">, cuando el control existente opera de manera acertada sobre las variables del riesgo; o </t>
    </r>
    <r>
      <rPr>
        <b/>
        <i/>
        <sz val="11"/>
        <color theme="1"/>
        <rFont val="Arial"/>
        <family val="2"/>
      </rPr>
      <t>Control Fuerte</t>
    </r>
    <r>
      <rPr>
        <sz val="11"/>
        <color theme="1"/>
        <rFont val="Arial"/>
        <family val="2"/>
      </rPr>
      <t>, cuando el control opera completamente sobre las variables del riesgo.</t>
    </r>
  </si>
  <si>
    <r>
      <t xml:space="preserve">Este campo también es calculado, su resultado le indica al evaluador del riesgo como el control identificado puede cambiar el valor de las variables del mismo, bien sea para se </t>
    </r>
    <r>
      <rPr>
        <b/>
        <i/>
        <sz val="11"/>
        <color theme="1"/>
        <rFont val="Arial"/>
        <family val="2"/>
      </rPr>
      <t>Cambie el valor de la probabilidad</t>
    </r>
    <r>
      <rPr>
        <sz val="11"/>
        <color theme="1"/>
        <rFont val="Arial"/>
        <family val="2"/>
      </rPr>
      <t xml:space="preserve">, o se </t>
    </r>
    <r>
      <rPr>
        <b/>
        <i/>
        <sz val="11"/>
        <color theme="1"/>
        <rFont val="Arial"/>
        <family val="2"/>
      </rPr>
      <t>Cambie el valor del impacto</t>
    </r>
    <r>
      <rPr>
        <sz val="11"/>
        <color theme="1"/>
        <rFont val="Arial"/>
        <family val="2"/>
      </rPr>
      <t xml:space="preserve">, o de manera paralela se </t>
    </r>
    <r>
      <rPr>
        <b/>
        <i/>
        <sz val="11"/>
        <color theme="1"/>
        <rFont val="Arial"/>
        <family val="2"/>
      </rPr>
      <t>Cambie el valor de probabilidad e impacto</t>
    </r>
    <r>
      <rPr>
        <sz val="11"/>
        <color theme="1"/>
        <rFont val="Arial"/>
        <family val="2"/>
      </rPr>
      <t>, o no se realice ningún cambio a estas variables (</t>
    </r>
    <r>
      <rPr>
        <b/>
        <i/>
        <sz val="11"/>
        <color theme="1"/>
        <rFont val="Arial"/>
        <family val="2"/>
      </rPr>
      <t>Sin Acción</t>
    </r>
    <r>
      <rPr>
        <sz val="11"/>
        <color theme="1"/>
        <rFont val="Arial"/>
        <family val="2"/>
      </rPr>
      <t>), en cuyo caso, se debería proponer un plan de tratamiento, teniendo en cuenta el valor inherente del riesgo.</t>
    </r>
  </si>
  <si>
    <t>En este campo se describe la ubicación o medio de referencia usado para validar y valorar el control que se identificó para el riesgo.</t>
  </si>
  <si>
    <t>En esta lista de valores que muestra la posible frecuencia con que puede ocurrir el riesgo evaluado y se deberá cambiar el valor de la probabilidad según el o los controles identificados y su respectiva valoración.</t>
  </si>
  <si>
    <t>En esta lista de valores se muestran los posibles daños o afectaciones con que se puede medir el riesgo evaluado en el proceso. El valor del impacto se deberá cambiar según el o los controles identificados y su respectiva valoración.</t>
  </si>
  <si>
    <t>Este campo de cálculo automático, toma como base la equivalencia numérica de los factores de Probabilidad e Impacto seleccionados en las columnas correspondientes, para entregar el valor del riesgo después de identificar o evaluar los controles o salvaguardas aplicables.</t>
  </si>
  <si>
    <t>Vigilancia de Carrera Administrativa</t>
  </si>
  <si>
    <t>Estratégico</t>
  </si>
  <si>
    <t>Corrupción</t>
  </si>
  <si>
    <t>Tecnología</t>
  </si>
  <si>
    <t>Imagen</t>
  </si>
  <si>
    <t>Todos los procesos de la CNSC</t>
  </si>
  <si>
    <t>De esta lista de valores elija el tipo de riesgo que se está evaluando.  Esta lista corresponde a los valores TIPO del riesgo: Administrativo, Operativo, Financiero, Legal, Tecnológico, Seguridad de la Información, Corrupción.</t>
  </si>
  <si>
    <t>FORMATO MATRIZ DE RIESGOS</t>
  </si>
  <si>
    <t>Esta lista de valores muestra la posible frecuencia con que puede ocurrir o por registros históricos se conoce que el riesgo evaluado se ha manifestado en el proceso. El valor de la probabilidad que elija deberá corresponder a las definiciones o parámetros identificados en la Guía Metodologica  para la Gestión del Riesgo - E-SGI-E003 vigente en el IDEAM.</t>
  </si>
  <si>
    <t>Esta lista de valores muestra los posibles daños o afectaciones con que se puede medir el riesgo evaluado en el proceso. El valor del impacto que elija deberá corresponder a las definiciones o parámetros identificados en la Guía Metodologica  para la Gestión del Riesgo - E-SGI-E003 vigente en el IDEAM.</t>
  </si>
  <si>
    <r>
      <t xml:space="preserve">Esta lista de valores identifica la clase de control identificado.  Esta clase puede ser </t>
    </r>
    <r>
      <rPr>
        <b/>
        <i/>
        <sz val="11"/>
        <color theme="1"/>
        <rFont val="Arial"/>
        <family val="2"/>
      </rPr>
      <t>Manual</t>
    </r>
    <r>
      <rPr>
        <sz val="11"/>
        <color theme="1"/>
        <rFont val="Arial"/>
        <family val="2"/>
      </rPr>
      <t xml:space="preserve">, es decir que algún servidor del Ideam debe activar el control o </t>
    </r>
    <r>
      <rPr>
        <b/>
        <i/>
        <sz val="11"/>
        <color theme="1"/>
        <rFont val="Arial"/>
        <family val="2"/>
      </rPr>
      <t>Automático</t>
    </r>
    <r>
      <rPr>
        <sz val="11"/>
        <color theme="1"/>
        <rFont val="Arial"/>
        <family val="2"/>
      </rPr>
      <t>, es decir que el control se activa sin necesidad de la intervención de una persona.</t>
    </r>
  </si>
  <si>
    <t>Improbable</t>
  </si>
  <si>
    <r>
      <t xml:space="preserve">CODIGO: </t>
    </r>
    <r>
      <rPr>
        <sz val="11"/>
        <color theme="1"/>
        <rFont val="Arial Narrow"/>
        <family val="2"/>
      </rPr>
      <t>E-SGI-F006</t>
    </r>
  </si>
  <si>
    <r>
      <t xml:space="preserve">VERSION: </t>
    </r>
    <r>
      <rPr>
        <sz val="11"/>
        <color theme="1"/>
        <rFont val="Arial Narrow"/>
        <family val="2"/>
      </rPr>
      <t>6</t>
    </r>
  </si>
  <si>
    <r>
      <rPr>
        <b/>
        <sz val="11"/>
        <color theme="1"/>
        <rFont val="Arial Narrow"/>
        <family val="2"/>
      </rPr>
      <t xml:space="preserve">FECHA: </t>
    </r>
    <r>
      <rPr>
        <sz val="11"/>
        <color theme="1"/>
        <rFont val="Arial Narrow"/>
        <family val="2"/>
      </rPr>
      <t xml:space="preserve">19/11/2019 </t>
    </r>
  </si>
  <si>
    <r>
      <t>PAGINA</t>
    </r>
    <r>
      <rPr>
        <sz val="11"/>
        <color theme="1"/>
        <rFont val="Arial Narrow"/>
        <family val="2"/>
      </rPr>
      <t xml:space="preserve"> 1 de 1</t>
    </r>
  </si>
  <si>
    <t>Gestión de la Planeación</t>
  </si>
  <si>
    <t>Gestión de las Comunicaciones</t>
  </si>
  <si>
    <t>Gestión de Tecnología de Información y Comunicaciones</t>
  </si>
  <si>
    <t>Gestión de Cooperación y Asuntos Internacionales</t>
  </si>
  <si>
    <t>Generación de Datos e Información Hidrometeorológica y Ambiental para la Toma de Decisiones</t>
  </si>
  <si>
    <t>Generación de Conocimiento e Investigación</t>
  </si>
  <si>
    <t>Servicios</t>
  </si>
  <si>
    <t>Gestión a la Atención al Ciudadano</t>
  </si>
  <si>
    <t>Gestión de Servicios Administrativos</t>
  </si>
  <si>
    <t>Gestión de Almacén e Inventarios</t>
  </si>
  <si>
    <t>Gestión Jurídica y Contractual</t>
  </si>
  <si>
    <t>Gestión del Desarrollo del Talento Humano</t>
  </si>
  <si>
    <t>Gestión Financiera</t>
  </si>
  <si>
    <t>Gestión del Control Disciplinario Interno</t>
  </si>
  <si>
    <t>Evaluación y el Mejoramiento Continuo</t>
  </si>
  <si>
    <t>Correctivo</t>
  </si>
  <si>
    <t>Preventivo</t>
  </si>
  <si>
    <t>Detectivo</t>
  </si>
  <si>
    <t>Manual</t>
  </si>
  <si>
    <r>
      <t xml:space="preserve">Con esta lista de valores se evalúa al control respecto a su afectación sobre el valor de la </t>
    </r>
    <r>
      <rPr>
        <b/>
        <i/>
        <sz val="11"/>
        <color theme="1"/>
        <rFont val="Arial"/>
        <family val="2"/>
      </rPr>
      <t>Probabilidad</t>
    </r>
    <r>
      <rPr>
        <sz val="11"/>
        <color theme="1"/>
        <rFont val="Arial"/>
        <family val="2"/>
      </rPr>
      <t xml:space="preserve">, es decir cambiado el valor de la frecuencia; o sobre el valor del </t>
    </r>
    <r>
      <rPr>
        <b/>
        <i/>
        <sz val="11"/>
        <color theme="1"/>
        <rFont val="Arial"/>
        <family val="2"/>
      </rPr>
      <t>Impacto</t>
    </r>
    <r>
      <rPr>
        <sz val="11"/>
        <color theme="1"/>
        <rFont val="Arial"/>
        <family val="2"/>
      </rPr>
      <t>, cambiando el valor de la afectación del riesgo.</t>
    </r>
  </si>
  <si>
    <t>Seguridad digital</t>
  </si>
  <si>
    <t xml:space="preserve">Perdida de bienes </t>
  </si>
  <si>
    <t>Perdida</t>
  </si>
  <si>
    <t xml:space="preserve">No hay auto control de los bienes por parte de los funcionarios </t>
  </si>
  <si>
    <t xml:space="preserve">Acta de toma de inventario </t>
  </si>
  <si>
    <t>Actas de reuniones</t>
  </si>
  <si>
    <t>No poder utilizar los aplicativos para realizar actividades de digitalización y radicación de correspondencia institucional</t>
  </si>
  <si>
    <t>*Perdida de la documentación.
* Sobrecostos de insumos.
* Reprocesos en las actividades. 
* Procesos disciplinarios por perdida de documentos institucionales.</t>
  </si>
  <si>
    <t>* No poder dar respuesta a las solicitudes de los usuarios interno y externos del Instituto.
* Represamiento de documentos para radicar y digitalizar.
* Represamiento de los documentos para archivar y organizar en físico.</t>
  </si>
  <si>
    <t>Ambos</t>
  </si>
  <si>
    <t>Seguimiento a mesas de ayuda</t>
  </si>
  <si>
    <t>Formato Informe mensual del seguimiento</t>
  </si>
  <si>
    <t>Pérdida de la información contenida en el archivo de gestión y en el archivo técnico, y del centro de documentación.</t>
  </si>
  <si>
    <t>Inadecuado uso y manejo de los documentos públicos para beneficio personal o de un tercero.</t>
  </si>
  <si>
    <t>*Desconocimiento o mala aplicación de la normatividad vigente.
*Desconocimiento de los procesos, procedimientos y otros documentos del Sistema de Gestión Integrado.</t>
  </si>
  <si>
    <t>Poco Probable</t>
  </si>
  <si>
    <t>Direccionamiento de vinculación en favor de un tercero</t>
  </si>
  <si>
    <t>Sanciones disciplinarias, penales y/o fiscales.</t>
  </si>
  <si>
    <t>Pérdida de la información</t>
  </si>
  <si>
    <t>Inadecuada manipulación de las historias laborales por parte de los usuarios.</t>
  </si>
  <si>
    <r>
      <t xml:space="preserve">*Influencia de terceras personas para la vinculación del personal.
</t>
    </r>
    <r>
      <rPr>
        <b/>
        <sz val="10"/>
        <rFont val="Arial"/>
        <family val="2"/>
      </rPr>
      <t>*</t>
    </r>
    <r>
      <rPr>
        <sz val="10"/>
        <rFont val="Arial"/>
        <family val="2"/>
      </rPr>
      <t>Intereses personales para favorecer un tercero</t>
    </r>
  </si>
  <si>
    <r>
      <t>*</t>
    </r>
    <r>
      <rPr>
        <sz val="10"/>
        <color theme="1"/>
        <rFont val="Arial"/>
        <family val="2"/>
      </rPr>
      <t xml:space="preserve">Pérdida de la información
</t>
    </r>
    <r>
      <rPr>
        <b/>
        <sz val="10"/>
        <color theme="1"/>
        <rFont val="Arial"/>
        <family val="2"/>
      </rPr>
      <t>*</t>
    </r>
    <r>
      <rPr>
        <sz val="10"/>
        <color theme="1"/>
        <rFont val="Arial"/>
        <family val="2"/>
      </rPr>
      <t xml:space="preserve">Falta de credibilidad en los procesos institucionales
</t>
    </r>
    <r>
      <rPr>
        <b/>
        <sz val="10"/>
        <color theme="1"/>
        <rFont val="Arial"/>
        <family val="2"/>
      </rPr>
      <t>*</t>
    </r>
    <r>
      <rPr>
        <sz val="10"/>
        <color theme="1"/>
        <rFont val="Arial"/>
        <family val="2"/>
      </rPr>
      <t>Pérdida de imagen tanto del área como del instituto</t>
    </r>
  </si>
  <si>
    <t>Formato Control Préstamo de Expedientes 
A-GH-F001</t>
  </si>
  <si>
    <r>
      <rPr>
        <b/>
        <sz val="10"/>
        <color theme="1"/>
        <rFont val="Arial"/>
        <family val="2"/>
      </rPr>
      <t>*</t>
    </r>
    <r>
      <rPr>
        <sz val="10"/>
        <color theme="1"/>
        <rFont val="Arial"/>
        <family val="2"/>
      </rPr>
      <t xml:space="preserve">Formato Análisis Hoja de Vida A-G-F012
</t>
    </r>
    <r>
      <rPr>
        <b/>
        <sz val="10"/>
        <color theme="1"/>
        <rFont val="Arial"/>
        <family val="2"/>
      </rPr>
      <t>*</t>
    </r>
    <r>
      <rPr>
        <sz val="10"/>
        <color theme="1"/>
        <rFont val="Arial"/>
        <family val="2"/>
      </rPr>
      <t>Publicaciones para provisión de encargos y nombramientos provisionales.</t>
    </r>
  </si>
  <si>
    <t>No realizar las actividades planeadas dentro de los Planes y Programas de  Gestión del Desarrollo del Talento Humano del Instituto.</t>
  </si>
  <si>
    <t>Incumplimiento a la afiliación del Sistema General de Seguridad Social y Riesgos Profesionales</t>
  </si>
  <si>
    <r>
      <t xml:space="preserve">* </t>
    </r>
    <r>
      <rPr>
        <sz val="10"/>
        <color theme="1"/>
        <rFont val="Arial"/>
        <family val="2"/>
      </rPr>
      <t xml:space="preserve">Error en la parametrización de los conceptos salariales y de descuentos para la liquidación de nómina (Desconocimiento de las normas y procedimientos).
</t>
    </r>
    <r>
      <rPr>
        <b/>
        <sz val="10"/>
        <color theme="1"/>
        <rFont val="Arial"/>
        <family val="2"/>
      </rPr>
      <t>*</t>
    </r>
    <r>
      <rPr>
        <sz val="10"/>
        <color theme="1"/>
        <rFont val="Arial"/>
        <family val="2"/>
      </rPr>
      <t>Fallas en el sistema de personal y de nómina del Instituto.</t>
    </r>
  </si>
  <si>
    <r>
      <t>*</t>
    </r>
    <r>
      <rPr>
        <sz val="10"/>
        <color theme="1"/>
        <rFont val="Arial"/>
        <family val="2"/>
      </rPr>
      <t xml:space="preserve">Peticiones, quejas, reclamos por parte de los funcionarios afectados.
</t>
    </r>
    <r>
      <rPr>
        <b/>
        <sz val="10"/>
        <color theme="1"/>
        <rFont val="Arial"/>
        <family val="2"/>
      </rPr>
      <t>*</t>
    </r>
    <r>
      <rPr>
        <sz val="10"/>
        <color theme="1"/>
        <rFont val="Arial"/>
        <family val="2"/>
      </rPr>
      <t>Pago de lo no debido
*Pérdida de imagen tanto del área como del instituto</t>
    </r>
  </si>
  <si>
    <t>Promulgación de leyes y decretos que implementan las políticas de austeridad del gasto público, que afectan directamente el presupuesto asignada para el buen desarrollo de las actividades indicadas en los planes y programas del Instituto</t>
  </si>
  <si>
    <r>
      <t>*</t>
    </r>
    <r>
      <rPr>
        <sz val="10"/>
        <color theme="1"/>
        <rFont val="Arial"/>
        <family val="2"/>
      </rPr>
      <t xml:space="preserve">Afectación en la calidad de servicio.
</t>
    </r>
    <r>
      <rPr>
        <b/>
        <sz val="10"/>
        <color theme="1"/>
        <rFont val="Arial"/>
        <family val="2"/>
      </rPr>
      <t xml:space="preserve">* </t>
    </r>
    <r>
      <rPr>
        <sz val="10"/>
        <color theme="1"/>
        <rFont val="Arial"/>
        <family val="2"/>
      </rPr>
      <t xml:space="preserve">Afectación en la efectividad de servicio.
</t>
    </r>
    <r>
      <rPr>
        <b/>
        <sz val="10"/>
        <color theme="1"/>
        <rFont val="Arial"/>
        <family val="2"/>
      </rPr>
      <t>*</t>
    </r>
    <r>
      <rPr>
        <sz val="10"/>
        <color theme="1"/>
        <rFont val="Arial"/>
        <family val="2"/>
      </rPr>
      <t xml:space="preserve">Afectación del Clima laboral
</t>
    </r>
    <r>
      <rPr>
        <b/>
        <sz val="10"/>
        <color theme="1"/>
        <rFont val="Arial"/>
        <family val="2"/>
      </rPr>
      <t>*</t>
    </r>
    <r>
      <rPr>
        <sz val="10"/>
        <color theme="1"/>
        <rFont val="Arial"/>
        <family val="2"/>
      </rPr>
      <t>Incumplimiento a los indicadores de procesos.</t>
    </r>
  </si>
  <si>
    <r>
      <t xml:space="preserve">*Presentación de documentación incompleta e indebido diligenciamiento del formato de afiliación. 
</t>
    </r>
    <r>
      <rPr>
        <b/>
        <sz val="10"/>
        <color theme="1"/>
        <rFont val="Arial"/>
        <family val="2"/>
      </rPr>
      <t>*</t>
    </r>
    <r>
      <rPr>
        <sz val="10"/>
        <color theme="1"/>
        <rFont val="Arial"/>
        <family val="2"/>
      </rPr>
      <t xml:space="preserve">Reporte inoportuno de la novedad de traslado. </t>
    </r>
  </si>
  <si>
    <r>
      <rPr>
        <b/>
        <sz val="10"/>
        <color theme="1"/>
        <rFont val="Arial"/>
        <family val="2"/>
      </rPr>
      <t>*</t>
    </r>
    <r>
      <rPr>
        <sz val="10"/>
        <color theme="1"/>
        <rFont val="Arial"/>
        <family val="2"/>
      </rPr>
      <t xml:space="preserve">Sanciones legales.
</t>
    </r>
    <r>
      <rPr>
        <b/>
        <sz val="10"/>
        <color theme="1"/>
        <rFont val="Arial"/>
        <family val="2"/>
      </rPr>
      <t>*</t>
    </r>
    <r>
      <rPr>
        <sz val="10"/>
        <color theme="1"/>
        <rFont val="Arial"/>
        <family val="2"/>
      </rPr>
      <t xml:space="preserve">Sanciones pecuniarias
</t>
    </r>
    <r>
      <rPr>
        <b/>
        <sz val="10"/>
        <color theme="1"/>
        <rFont val="Arial"/>
        <family val="2"/>
      </rPr>
      <t>*</t>
    </r>
    <r>
      <rPr>
        <sz val="10"/>
        <color theme="1"/>
        <rFont val="Arial"/>
        <family val="2"/>
      </rPr>
      <t xml:space="preserve">Posibles demandas.
</t>
    </r>
    <r>
      <rPr>
        <b/>
        <sz val="10"/>
        <color theme="1"/>
        <rFont val="Arial"/>
        <family val="2"/>
      </rPr>
      <t>*</t>
    </r>
    <r>
      <rPr>
        <sz val="10"/>
        <color theme="1"/>
        <rFont val="Arial"/>
        <family val="2"/>
      </rPr>
      <t>Posibles multas</t>
    </r>
  </si>
  <si>
    <t>Desconocimiento de los requisitos legales para el tramite y registro de comprobantes contables manuales.</t>
  </si>
  <si>
    <t>Realizar registros y tramites contables sin el cumplimiento de los requisitos legales.</t>
  </si>
  <si>
    <t>Reprocesos de actividades y aumento de carga operativa</t>
  </si>
  <si>
    <t>Favorecimiento económico a terceros, en el tramite de las facturas y/o cuentas de cobro sin el total de los requisitos.</t>
  </si>
  <si>
    <t xml:space="preserve">Requerimientos e investigaciones por parte de los entes de control. </t>
  </si>
  <si>
    <t>Verificar el cumplimiento de los requisitos</t>
  </si>
  <si>
    <t>*Cronograma
*Conciliaciones elaboradas y debidamente firmadas</t>
  </si>
  <si>
    <t>Inoportunidad en la presentación de los boletines y reportes de ley.</t>
  </si>
  <si>
    <t>Revisar cada uno de los comprobantes manuales y sus soportes</t>
  </si>
  <si>
    <t>*Cronograma de entregas de reporte y soporte de recibido de los reportes</t>
  </si>
  <si>
    <t>*Elaboración de copias de respaldo semanalmente.
*Restricción a los permisos de uso de los archivos.</t>
  </si>
  <si>
    <t>Retraso en el envío de la información</t>
  </si>
  <si>
    <t xml:space="preserve">* Emisión de alertas tardías para la toma de decisiones relacionadas a la gestión de riesgo.  
* Pérdida de credibilidad de la entidad ante la comunidad.
* Mayor incertidumbre en el análisis de la información. </t>
  </si>
  <si>
    <t xml:space="preserve">Falta de confiabilidad de la información. </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</si>
  <si>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</si>
  <si>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</si>
  <si>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 xml:space="preserve">*Carta de compromiso firmada por el equipo de trabajo (funcionarios y contratistas) relaciona con el adecuado manejo y destinos de la información de pronósticos.
*Clausula de confidencialidad y manejo de la información en los contratos </t>
  </si>
  <si>
    <t>*Plan de capacitación ejecutado 
*Plan Anual de Adquisiciones ejecutado</t>
  </si>
  <si>
    <t>*Carta de compromiso firmada por servidores 
*Nuevos contratos con clausula de confidencialidad y manejo de la información</t>
  </si>
  <si>
    <r>
      <rPr>
        <b/>
        <sz val="10"/>
        <color theme="1"/>
        <rFont val="Arial"/>
        <family val="2"/>
      </rPr>
      <t>*</t>
    </r>
    <r>
      <rPr>
        <sz val="10"/>
        <color theme="1"/>
        <rFont val="Arial"/>
        <family val="2"/>
      </rPr>
      <t xml:space="preserve">Número de radicado del formulario de la afiliación con sello EPS y ARL.
</t>
    </r>
    <r>
      <rPr>
        <b/>
        <sz val="10"/>
        <color theme="1"/>
        <rFont val="Arial"/>
        <family val="2"/>
      </rPr>
      <t>*</t>
    </r>
    <r>
      <rPr>
        <sz val="10"/>
        <color theme="1"/>
        <rFont val="Arial"/>
        <family val="2"/>
      </rPr>
      <t xml:space="preserve">Archivar en las historias laborales de cada funcionario los  formatos de afiliación a EPS y ARL. 
</t>
    </r>
    <r>
      <rPr>
        <b/>
        <sz val="10"/>
        <color theme="1"/>
        <rFont val="Arial"/>
        <family val="2"/>
      </rPr>
      <t>*</t>
    </r>
    <r>
      <rPr>
        <sz val="10"/>
        <color theme="1"/>
        <rFont val="Arial"/>
        <family val="2"/>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Arial"/>
        <family val="2"/>
      </rPr>
      <t>*</t>
    </r>
    <r>
      <rPr>
        <sz val="10"/>
        <color theme="1"/>
        <rFont val="Arial"/>
        <family val="2"/>
      </rPr>
      <t>Creación de expediente  por funcionario.</t>
    </r>
  </si>
  <si>
    <t>Inadecuada aplicación de los principios contractuales en las diferentes etapas de la contratación del Instituto</t>
  </si>
  <si>
    <t>Direccionar los procesos contractuales en favorecimiento de un tercero</t>
  </si>
  <si>
    <t>* Intereses particulares
* Favorecimiento de intereses a terceros</t>
  </si>
  <si>
    <t>* Falta de recursos 
* Falta de diligencia del apoderado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</si>
  <si>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</si>
  <si>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Presentar informes de auditorias,  de cumplimiento  y seguimiento a objetivos, metas, procesos, planes y proyectos con inconsistencias y/u omitiendo información</t>
  </si>
  <si>
    <t xml:space="preserve">Las recomendaciones formuladas no contribuyen  al mejoramiento continuo y al fortalecimiento institucional </t>
  </si>
  <si>
    <t>*Juicios a priori, conducentes a conclusiones equivocadas
*Incumplimientos e inoportunidades en el desarrollo de la gestión</t>
  </si>
  <si>
    <t>Verificación de los procesos a contratar en el Comité de Contratación</t>
  </si>
  <si>
    <t>Elaborar informe de estado de ejecución de los procesos y presentarlos en el Comité de Conciliación</t>
  </si>
  <si>
    <t>Listas de asistencia</t>
  </si>
  <si>
    <t>Reporte generado del sistema de gestión documental del Instituto</t>
  </si>
  <si>
    <t>Actas de comité de contratación</t>
  </si>
  <si>
    <t>Actas de comité de conciliación</t>
  </si>
  <si>
    <t>Perdida de continuidad de la información</t>
  </si>
  <si>
    <t>*Hojas de inspección
*Informe de auditorias</t>
  </si>
  <si>
    <t>*Informe de auditorias
*Evaluaciones de los capacitados</t>
  </si>
  <si>
    <t>Inoportunidad en el suministro de bienes y servicios necesarios para el funcionamiento de la Entidad</t>
  </si>
  <si>
    <t xml:space="preserve">*Ambiente inadecuado de trabajo.
*Insatisfacción del funcionario.
*Fallas en la prestación del servicio. </t>
  </si>
  <si>
    <t>Manejo indebido de caja menor del IDEAM</t>
  </si>
  <si>
    <t>*Peculado y detrimento patrimonial 
*Acciones disciplinarias por parte de los entes de control</t>
  </si>
  <si>
    <t>*Perdida de bienes del Instituto.
*Fallas en la prestación del servicio.
*Posible detrimento patrimonial.
*Investigaciones Disciplinarias.
*Investigaciones Administrativas.
*Investigaciones Penales.</t>
  </si>
  <si>
    <t>Realizar arqueo de caja menor de manera trimestral por parte del coordinador del Grupo.</t>
  </si>
  <si>
    <t>*Radicado Orfeo *Estudios previos</t>
  </si>
  <si>
    <t>*Arqueos caja menor
*Extractos bancarios</t>
  </si>
  <si>
    <t>Incumplir los tiempos de respuesta establecidos por la norma.</t>
  </si>
  <si>
    <t xml:space="preserve">Atención inadecuada al ciudadano </t>
  </si>
  <si>
    <t>Personal no capacitado en protocolos de atención al ciudadano</t>
  </si>
  <si>
    <t>Solicitar o aceptar pagos o cualquier otra clase de beneficio para agilizar la entrega de información</t>
  </si>
  <si>
    <t xml:space="preserve">Carencia de controles en el proceso precontractual </t>
  </si>
  <si>
    <t xml:space="preserve">
Debilidades en los seguimientos por parte de las dependencias a las cuales se les asignan las PQRS
</t>
  </si>
  <si>
    <t xml:space="preserve">*Funcionarios predispuestos a la materialización de conductas de corrupción. 
*Ausencia de controles en el trámite de provisión de información </t>
  </si>
  <si>
    <t>*Tutelas
*Demandas Administrativas
*Responsabilidad Penal y Disciplinaria
*Pérdida de la credibilidad.</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</si>
  <si>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</si>
  <si>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</si>
  <si>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*Formato M-AC-F012 y seguimiento por correo electrónico.
*Lista de asistencia, fotografías, material utilizado. 
*Memorandos
*Actas reuniones.</t>
  </si>
  <si>
    <t xml:space="preserve">*Encuestas NSU
*Lista de asistencia, fotografías, material utilizado.
</t>
  </si>
  <si>
    <t xml:space="preserve">Proyectar fallo contrario a las evidencias  que constituyen el acervo probatorio recaudado para favorecer al indagado o al investigado. </t>
  </si>
  <si>
    <t>No declararse impedido cuando exista el deber jurídico de hacerlo, con el ánimo de favorecer o perjudicar  a los sujetos procesales.</t>
  </si>
  <si>
    <t>Nulidades o Prescripción de la acción disciplinaria.</t>
  </si>
  <si>
    <t xml:space="preserve">Falta de ética y profesionalismo del funcionario instructor. </t>
  </si>
  <si>
    <t xml:space="preserve">Incursión en Falta Disciplinaria Gravísima, al tenor de lo previsto en el Art. 48 No. 17 del CDU. </t>
  </si>
  <si>
    <t>*Falta de conocimiento de la ley disciplinaria
*Sobrecarga laboral
*Falta de personal 
*Reporte inoportuno de la noticia disciplinaria.</t>
  </si>
  <si>
    <t xml:space="preserve">*Causal de Nulidad (Artículo 143 No. 3 del CDU)
*Pérdida de credibilidad del grupo
*Actuación disciplinaria por parte de la PGN. </t>
  </si>
  <si>
    <t>*Ineficiencia en el desarrollo del proceso.                                      *Impunidad.</t>
  </si>
  <si>
    <t>*Realizar talleres o capacitaciones y evaluación de estos ejercicios, sobre temas de normatividad asociada a PQRS.
*Revisión trimestral de los comportamientos en la respuesta de solicitudes para identificar comportamientos inusuales.</t>
  </si>
  <si>
    <t xml:space="preserve">Seguimiento a Autos Interlocutorios y/o de Sustanciación. </t>
  </si>
  <si>
    <t>*Control y Seguimiento de expedientes
*Seguimiento y Control a Oficios y/o Memorandos
*Seguimiento a Autos Interlocutorios y/o de Sustanciación.</t>
  </si>
  <si>
    <t>Integridad</t>
  </si>
  <si>
    <t xml:space="preserve">Inoportunidad en el registro de un compromiso </t>
  </si>
  <si>
    <t>Revisión del valor y de los rubros afectados, realizada por un funcionario diferente al que expide el certificado</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</si>
  <si>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</si>
  <si>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</si>
  <si>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</si>
  <si>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</si>
  <si>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 xml:space="preserve">Retardo de entrega de los soportes para realizar los registros presupuestales </t>
  </si>
  <si>
    <t>Verificar la coherencia entre la solicitud y la herramienta de seguimiento contractual para la expedición del CDP</t>
  </si>
  <si>
    <t xml:space="preserve">Ocultar información fundamental para el conocimiento y la toma de decisiones frente a la ciudadanía, con especial énfasis en los procesos de rendición de cuentas.  </t>
  </si>
  <si>
    <t xml:space="preserve">Manipulación de la información de carácter institucional (científica, técnica, misional, presupuestal, administrativa y financiera), </t>
  </si>
  <si>
    <t xml:space="preserve">Información desactualizada que desorienta y desinforma al usuario, o no lo informa en los tiempos actuales en los que se hace la consulta.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</si>
  <si>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</si>
  <si>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</si>
  <si>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Las áreas o dependencias que son responsables de subir y administrar sus propios contenidos (documentos, informes, boletines, reportes, estudios, entre otros), no lo hacen de manera periódica y con la sistematicidad que se requiere. </t>
  </si>
  <si>
    <t>*Perdida de Imagen, confianza y credibilidad Institucional
*Posibles acciones legales contra la entidad</t>
  </si>
  <si>
    <t>*Monitorear, verificar y alertar acerca de la información desactualizada, de tal manera que se le notifique a la dependencia que corresponda para que actualice la información</t>
  </si>
  <si>
    <t>Manipulación de la información Hidrometeorológica y Ambiental para beneficio particular.</t>
  </si>
  <si>
    <t>*Informe de auditorias
*Minutas Contractuales</t>
  </si>
  <si>
    <t>Demora en las respuestas o conceptos hacia el usuario, del proceso de acreditación</t>
  </si>
  <si>
    <t>Respuestas en contravención con normatividad vigente, el proceso o conceptos científicos</t>
  </si>
  <si>
    <t>*Ausencia de sistemas de información efectivos que permitan medir los tiempos de proceso.
*Reprocesos en las diferentes etapas.
*Toma de decisiones de todo el proceso centralizado en una sola persona</t>
  </si>
  <si>
    <t>*Deficiencias en la revisión preliminar del trámite.
*Asignación de tareas jurídicas al equipo técnico.
*Ausencia de políticas sobre las que se tomen decisiones sobre el trámite</t>
  </si>
  <si>
    <t>*Detrimento de la imagen institucional.
*Acciones jurídicas en contra del IDEAM.</t>
  </si>
  <si>
    <t>*Recursos de reposición interpuestos ante los actos administrativos favorables para el usuario, acciones legales en contra del IDEAM
*Detrimento de la imagen del Instituto
*Decisiones no coherentes con el proceso o la legislación vigente.</t>
  </si>
  <si>
    <t>*Reporte de actos administrativos Secretaria General
*Comunicaciones</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</si>
  <si>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</si>
  <si>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</si>
  <si>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*Acciones judiciales contra el instituto.
*Detrimento de la imagen institucional.
*Procesos disciplinarios, penales, administrativos y fiscales en contra de los servidores públicos del Instituto.</t>
  </si>
  <si>
    <t>*Cotizaciones revisadas por parte de un evaluador líder para confirmar tiempos según los muestreos, o el desplazamiento
*Programación con dos meses de anticipación, programación a tiempo del PAC y de las comisiones</t>
  </si>
  <si>
    <t>Programación</t>
  </si>
  <si>
    <t>Documentos del Sistema de Gestión</t>
  </si>
  <si>
    <t>No realización de visita de evaluación para acreditación</t>
  </si>
  <si>
    <t>Manejo y conservación inadecuada de la información en la Entidad.</t>
  </si>
  <si>
    <t>Materialización de los riesgos asociados a los procesos</t>
  </si>
  <si>
    <t>Gestión del SGI</t>
  </si>
  <si>
    <t>Identificación y valoración incorrecta de los riesgos de los procesos.</t>
  </si>
  <si>
    <t>*Pérdida de reputación.
*Insatisfacción de los grupos de interés por la mala prestación de los servicios.</t>
  </si>
  <si>
    <t>*Inadecuada toma de decisiones por falta de soportes.
*Perdida de la memoria histórica.</t>
  </si>
  <si>
    <t>*Erogaciones asociadas a los reprocesos.
*Acciones judiciales y disciplinarias.</t>
  </si>
  <si>
    <t>Verificación y seguimiento a los riesgos asociados a los procesos</t>
  </si>
  <si>
    <t>Cronograma de socialización, y listados de asistencia, en la carpeta compartida de la OAP</t>
  </si>
  <si>
    <t>Evidenciar respecto a la implementación de los controles asociados a cada riesgo</t>
  </si>
  <si>
    <t>Inadecuada formulación y seguimiento de los planes institucionales</t>
  </si>
  <si>
    <t>*Seguimiento a la matriz de desempeño del Instituto
*Cumplimiento del procedimiento del Plan de Acción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</si>
  <si>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</si>
  <si>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</si>
  <si>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Jornadas de socialización y sensibilización que fortalezcan la cultura institucional, en lo referente al SGI</t>
  </si>
  <si>
    <t>*Desconocimiento del SGI por parte de los usuarios del sistema
*Desaparición de la información.</t>
  </si>
  <si>
    <t>Control de los documentos del SGI</t>
  </si>
  <si>
    <t>*Listado maestro de documentos 
*Repositorio de documentos del SGI</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</si>
  <si>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</si>
  <si>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</si>
  <si>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</si>
  <si>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</si>
  <si>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</si>
  <si>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</si>
  <si>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</si>
  <si>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</si>
  <si>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t>*Seguimiento a los procedimientos, protocolos, formatos de Gestión Documental.
*Seguimiento del sistema de gestión documental -ORFEO.</t>
  </si>
  <si>
    <t>*Sanciones disciplinarias.
*Reprocesos y perdida de tiempo.
*Mala imagen del Instituto.
*Pérdida de la memoria Institucional.</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</si>
  <si>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</si>
  <si>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</si>
  <si>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Seguimiento mensual al KOHA a través del formato de diagnostico de estado de documentación</t>
  </si>
  <si>
    <t>Estudio de la hoja de vida en los procesos de encargos con el cumplimiento de los requisitos establecidos en el Manual de funciones y Competencias Laborales y dar aplicación al procedimiento establecido por la ley para la provisión de empleos.</t>
  </si>
  <si>
    <t>Seguimiento al prestamos de expedientes</t>
  </si>
  <si>
    <t>Registrar oportunamente las novedades que se presenten dentro del sistema de personal y de nómina.</t>
  </si>
  <si>
    <t>Seguimiento a la ejecución del Plan Estratégico del Talento Humano</t>
  </si>
  <si>
    <t xml:space="preserve">Cumplimiento del Plan de Bienestar Social, Estímulos e incentivos, Plan Institucional de Capacitación y Plan Anual de Vacantes y Provisión de Recursos Humanos. </t>
  </si>
  <si>
    <t xml:space="preserve">Afiliación oportuna de los funcionarios al Sistema General de Seguridad Social y Riesgos profesionales teniendo en cuenta la normatividad legal vigente. </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</si>
  <si>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</si>
  <si>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*Pérdida de credibilidad de la entidad ante la comunidad
*Falta de información veraz para las entidades del SINA y el SNGRD</t>
  </si>
  <si>
    <t xml:space="preserve">* Retraso para el análisis de los temáticos.
* Falta de información veraz para las entidades del SINA y el SNGRD
*Pérdida de credibilidad de la entidad ante la comunidad
*Mayor incertidumbre en el análisis de la información. </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</si>
  <si>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</si>
  <si>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</si>
  <si>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Oportunidad de respuesta en la entrega de resultados a las partes interesadas.</t>
  </si>
  <si>
    <t>Tiempo de rezago de información en la verificación y validación de los datos generados para la toma de decisiones.</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</si>
  <si>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</si>
  <si>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</si>
  <si>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</si>
  <si>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</si>
  <si>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Suministro de información de la red de calidad de agua por parte de los funcionarios no autorizados, por fuera de los canales establecidos para tal fin, para beneficio particular.</t>
  </si>
  <si>
    <t>Registros de laboratorio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</si>
  <si>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</si>
  <si>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</si>
  <si>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</si>
  <si>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</si>
  <si>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</si>
  <si>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</si>
  <si>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</si>
  <si>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</si>
  <si>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</si>
  <si>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</si>
  <si>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</si>
  <si>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</si>
  <si>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</si>
  <si>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</si>
  <si>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</si>
  <si>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</si>
  <si>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</si>
  <si>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</si>
  <si>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</si>
  <si>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</si>
  <si>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</si>
  <si>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</si>
  <si>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</si>
  <si>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</si>
  <si>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</si>
  <si>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</si>
  <si>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</si>
  <si>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</si>
  <si>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</si>
  <si>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</si>
  <si>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</si>
  <si>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</si>
  <si>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</si>
  <si>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</si>
  <si>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</si>
  <si>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Responsable </t>
  </si>
  <si>
    <t>Seguimiento</t>
  </si>
  <si>
    <t>Responsable</t>
  </si>
  <si>
    <t>Cargo de la persona que realiza el seguimiento para validar y valorar el control que se identificó para el riesgo.</t>
  </si>
  <si>
    <t xml:space="preserve">Acciones Adelantadas </t>
  </si>
  <si>
    <t>Acciones Adelantadas</t>
  </si>
  <si>
    <t>Es la etapa en la cual se verifica el correcto funcionamiento de las actividades e instrumentos de control que permiten verificar que se están llevando a cabo correctamente y que no existan desviaciones (Por Materialización o controles en Implementación).</t>
  </si>
  <si>
    <t>*Formato de Anteproyecto de PPTO
*Correo electrónico
*Programa de Auditoria</t>
  </si>
  <si>
    <t>*Los procesos priorizados son consignados en el formato de Plan Anual de Auditorias.
*Actas del CICI</t>
  </si>
  <si>
    <t>*Correo con aprobación o devolución del Informe de Auditoría
*Actas de reuniones de trabajo y listas de asistencia
*Sistema de gestión documental o correo electrónico
*Formato Conflicto de intereses</t>
  </si>
  <si>
    <t>Ley 734 del 2002
Formato A-CID-F005 Control y Seguimiento de expedientes
Formato A-CID-F006 Seguimiento y Control a Oficios y/o Memorandos
Formato A-CID-F007 seguimiento a Autos Interlocutorios y/o de Sustanciación.</t>
  </si>
  <si>
    <t xml:space="preserve">Baja gobernanza institucional sobre los proyectos que tiene CAI a su cargo. </t>
  </si>
  <si>
    <t xml:space="preserve">* Deficiente seguimiento a los compromisos que adquiere el IDEAM bajo convenios, proyectos, etc. 
*Empeoramiento de las  relaciones internacionales. </t>
  </si>
  <si>
    <t>Realizar convenios y proyectos inconvenientes para el IDEAM</t>
  </si>
  <si>
    <t xml:space="preserve">*No hacer estudio de mercado apropiado. No identificar claramente las necesidades de la entidad.
*No tener claro convenios pasados y vigentes que ha firmado el IDEAM y los compromisos adquiridos en estos. 
*No tener en cuenta lecciones aprendidas/ oportunidades de mejora de convenios pasados. </t>
  </si>
  <si>
    <t xml:space="preserve">*Duplicar esfuerzos en convenios/acuerdos que se han realizado previamente y que pueden seguir vigentes. 
* Adquirir compromisos que implican un reproceso en los procesos del IDEAM. </t>
  </si>
  <si>
    <t xml:space="preserve">Perder oportunidades de innovación en proyectos, convenios, etc. </t>
  </si>
  <si>
    <t>*No evidenciar si los procesos, hallazgos e información que generó el Ideam es innovadora, pertinente y si se puede replicar/compartir con otros actores. 
* No poder replicar procesos, oportunidades de mejora en otros proyectos.</t>
  </si>
  <si>
    <t>Débil comunicación entre el equipo de CAI.</t>
  </si>
  <si>
    <t xml:space="preserve">* Falta al seguimiento de los convenios, proyectos, acuerdos, etc.
 * Los contratistas no asisten a las reuniones programadas de seguimiento. 
* Se desconocen espacios a los que debe asistir el equipo de CAI como por ejemplo, comité directivo de proyectos firmados.
*Desconocimiento de las comunicaciones externas que salen de los contratistas . </t>
  </si>
  <si>
    <t>Desatender a eventos, talleres que son estratégicos para el IDEAM.</t>
  </si>
  <si>
    <t xml:space="preserve">Hay una multiplicidad de invitaciones que le llegan a la entidad en cuanto a: foros, talleres, congresos, etc. </t>
  </si>
  <si>
    <t xml:space="preserve">*'No se asiste a espacios claves. </t>
  </si>
  <si>
    <t>* Realizar una priorización de las actividades a las que se debe asistir mediante revisión de agendas de los contratistas de CAI</t>
  </si>
  <si>
    <t xml:space="preserve">*Matriz y documento de trazabilidad de proyectos de CAI del IDEAM históricos, donde se identifica: vigencia, compromisos del IDEAM después del convenio. </t>
  </si>
  <si>
    <t xml:space="preserve">*Asistencia a reuniones y espacios de participación en los que es esencial que CAI asista. *Uso eficiente de canales de comunicación. *Autopercepción del equipo de que la comunicación ha mejorado. 
</t>
  </si>
  <si>
    <t>*Definir las temáticas que son del interés para CAI</t>
  </si>
  <si>
    <t>Revisión  de los inventarios de manera mensual y aleatoria de los bienes por parte del funcionario responsable de la administración de los inventarios del instituto</t>
  </si>
  <si>
    <t>Automático</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</si>
  <si>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</si>
  <si>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</si>
  <si>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</si>
  <si>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 xml:space="preserve">Cruce de información trimestral  con los diferentes Grupos que reciben donaciones vs el registro en el aplicativo de  manejo de bienes  </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</si>
  <si>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</si>
  <si>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</si>
  <si>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 Falta de energía.
* Fallo en la conexión de Red interna.
* Que el servidor no tenga la capacidad para el almacenamiento de las imágenes.
*Fallo de conexión con el Sistema de Gestión Documental Orfeo y el Orfeoscan.</t>
  </si>
  <si>
    <t>Informar a la Oficina de Informática sobre las fallas reportadas en el sistema a través de mesas de ayuda y/o llamadas.</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</si>
  <si>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</si>
  <si>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</si>
  <si>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*Seguimiento al Sistema KOHA de prestamos documentales.
*Capacitaciones sobre el manejo de la documentación en los archivos
*Revisión al estado de la documentación por parte de los funcionarios de archivo en términos de deterioro y de ubicación</t>
  </si>
  <si>
    <t>Digitalización errónea de la información en el sistema de personal y nómina</t>
  </si>
  <si>
    <r>
      <rPr>
        <b/>
        <sz val="10"/>
        <color theme="1"/>
        <rFont val="Arial"/>
        <family val="2"/>
      </rPr>
      <t xml:space="preserve">
*</t>
    </r>
    <r>
      <rPr>
        <sz val="10"/>
        <color theme="1"/>
        <rFont val="Arial"/>
        <family val="2"/>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Arial"/>
        <family val="2"/>
      </rPr>
      <t>*</t>
    </r>
    <r>
      <rPr>
        <sz val="10"/>
        <color theme="1"/>
        <rFont val="Arial"/>
        <family val="2"/>
      </rPr>
      <t xml:space="preserve">Mesas de ayuda presentadas por el GADTH
</t>
    </r>
  </si>
  <si>
    <t>Relación mensual de los comprobantes aprobados o rechazados en el aplicativo Siif Nación II, con los soportes idóneos.</t>
  </si>
  <si>
    <t>Formato Lista de chequeo y revisión de documentos</t>
  </si>
  <si>
    <t>*Entrega de forma extemporánea y sin soportes respectivos para el registro contable en el Aplicativo SIIf Nación II.
*Falta de conciliaciones entre el Grupo de Contabilidad y las dependencias que proveen la información financiera.</t>
  </si>
  <si>
    <t>*Información financiera sin análisis pertinente
*Requerimientos e investigaciones por parte de los entes de control.</t>
  </si>
  <si>
    <t>*Identificar la entrega mensual y oportuna de la información.
*Realizar cada una de las conciliaciones</t>
  </si>
  <si>
    <t>Desconocimiento de las fechas para la presentación de boletines y reportes de ley</t>
  </si>
  <si>
    <t>Sanción por parte del ente de control u otro ente regulador</t>
  </si>
  <si>
    <t>Identificar las fechas  de presentación de boletines y reportes de ley, con base a las fechas estipuladas por los entes de control.</t>
  </si>
  <si>
    <t>Perdida, eliminación, modificación u ocultamiento de la información de la entidad que reposa en los servidores</t>
  </si>
  <si>
    <t>*No elaboración de archivos de respaldo
*Falta de limitación al ingreso y manipulación de la información generada</t>
  </si>
  <si>
    <t>*Reporte de copias de respaldo por parte de la Oficina Informática
*Informe del estado de permisos de uso de la información</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</si>
  <si>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</si>
  <si>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*Realizar capacitación periódica en temas relacionados con la misión de la oficina. 
*Gestionar los presupuestos para la contratación del personal de la oficina y adquisición de elementos de hardware y software necesarios.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</si>
  <si>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</si>
  <si>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</si>
  <si>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</si>
  <si>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</si>
  <si>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</si>
  <si>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</si>
  <si>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</si>
  <si>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</si>
  <si>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</si>
  <si>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Posibilidad de configurar faltas penales, fiscales y disciplinarias.</t>
  </si>
  <si>
    <t>No contar con las pruebas suficientes para ejercer una defensa técnica y adecuada</t>
  </si>
  <si>
    <t>*Sentencia judicial adversa
*Condena pecuniaria a la entidad</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</si>
  <si>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</si>
  <si>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</si>
  <si>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*Presentación del Plan Anual de Auditoria o sus modificaciones, con los criterios para la priorización de los procesos críticos.
*Presentación de los criterios tenidos en cuenta en la priorización de los procesos, al Comité Institucional de Control Interno.</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</si>
  <si>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</si>
  <si>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</si>
  <si>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</si>
  <si>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</si>
  <si>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</si>
  <si>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</si>
  <si>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</si>
  <si>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Socializar y capacitar sobre el la Política de  y manejo de la información a los auditores</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</si>
  <si>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</si>
  <si>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</si>
  <si>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</si>
  <si>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</si>
  <si>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</si>
  <si>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Falta de seguimiento a la adquisición de bienes y servicios para el funcionamiento de la Entidad</t>
  </si>
  <si>
    <t>Verificación mensual del plan de adquisiciones, en relación a los bienes y servicios necesarios para el funcionamiento del IDEAM</t>
  </si>
  <si>
    <t>*Base de datos control de contratos.
*Correos electrónicos.
*Oficios</t>
  </si>
  <si>
    <t>Perdida de bienes por objeciones y/o prescripciones en el trámite de siniestros ante la aseguradora.</t>
  </si>
  <si>
    <t>*Falta de disponibilidad de personal al interior del área.
*Personal insuficiente para atender requerimientos.
*No contar con condiciones técnicas,  administrativas y financieras necesarias.
*Incumplimiento al procedimiento A-AR-P0004-PROCEDIMIENTO TRÁMITE DE SINIESTROS</t>
  </si>
  <si>
    <t>Verificación física del expediente validando la fecha de prescripción de cada uno de los siniestros reportados</t>
  </si>
  <si>
    <t>*Base de datos control de siniestros.
*Correos electrónicos.
*Oficios</t>
  </si>
  <si>
    <t>Direccionamiento de Estudios Previos para favorecer a terceros</t>
  </si>
  <si>
    <t>*Mala percepción del IDEAM ante la opinión publica.
*Acciones legales disciplinarias, penales y fiscales por parte de los entes de control</t>
  </si>
  <si>
    <t>Revisar los  estudios previos para la contratación del suministro de materiales, equipos, elementos o servicios que requiera la Entidad, direccionado en beneficio de un tercero  en particular.</t>
  </si>
  <si>
    <t>Inconsistencias en los documentos soportes (facturas y recibos) para legalizar pagos por caja menor</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</si>
  <si>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</si>
  <si>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*Lista de asistencia, fotografías, material utilizado. 
*Estadísticas del Formato F012</t>
  </si>
  <si>
    <t>*Sistema de Gestión Documental Orfeo
*Ley 734 de 2002 y las demás concordantes y complementarias de la misma
*Formato A-CID-F005 Control y Seguimiento de expedientes, que esta en custodio de un funcionario del grupo
*Formato A-CID-F006 Seguimiento y Control a Oficios y/o Memorandos
*Formato A-CID-F007 seguimiento a Autos Interlocutorios y/o de Sustanciación,  los cuales se manejan compartidos para los miembros del grupo por que la información tiene reserva legal.</t>
  </si>
  <si>
    <t xml:space="preserve">Falta de ética y profesionalismo del funcionario instructor o de la Primera Instancia Disciplinaria según el caso.   </t>
  </si>
  <si>
    <t>*Seguimiento y Control a Oficios y/o Memorandos, copia física en el expediente del memorando de declaratoria de impedimento
*Seguimiento a Autos Interlocutorios y/o de Sustanciación
*Copia física  en el expediente del  Auto o Resolución aceptando o negando el impedimento por parte de la Primera Instancia Disciplinaria o del Director General, según el caso.</t>
  </si>
  <si>
    <t>*Ley 734 de 2002 y las demás concordantes y complementarias de la misma
*Formato A-CID-F005 Control y Seguimiento de expedientes, que esta en custodio de un funcionario del grupo
*Formato A-CID-F006 Seguimiento y Control a Oficios y/o Memorandos
*Formato A-CID-F007 seguimiento a Autos Interlocutorios y/o de Sustanciación,  los cuales se manejan compartidos para los miembros del grupo por que la información tiene reserva legal.</t>
  </si>
  <si>
    <t xml:space="preserve">El Certificado Disponibilidad Presupuestal y/o Registros Presupuestales se expidan por un valor o Rubro diferente al solicitado.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</si>
  <si>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</si>
  <si>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*Reporte de indicadores de gestión presupuestal que se envía a la Oficina Asesora de Planeación 
*Reportes de CDP Y RP anulados de forma autónoma por el Grupo de Presupuesto.</t>
  </si>
  <si>
    <t>*Sistema de Gestión Documental - Orfeo, donde se pueden evidenciar los tiempos de recepción y respuesta de las solicitudes allegadas al Grupo de Presupuesto.
*Plantillas de seguimiento contractual, acordes con la información SIIF Nación II.</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</si>
  <si>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</si>
  <si>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Imprecisión e inexactitud de  los informes y documentos emitidos por el Instituto</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</si>
  <si>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</si>
  <si>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r>
      <t xml:space="preserve">*Auditorias internas.
</t>
    </r>
    <r>
      <rPr>
        <sz val="10"/>
        <rFont val="Arial Narrow"/>
        <family val="2"/>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</si>
  <si>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</si>
  <si>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</si>
  <si>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</si>
  <si>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*Auto de inicio de proceso, informes técnicos y el seguimiento a las Pruebas de Evaluación de Desempeño, son controles para mantener conceptos coherentes relacionados con la acreditación</t>
  </si>
  <si>
    <t>*Retrasos en transporte hacia el laboratorio evaluado.
*Incapacidad del evaluador.
*Retrasos en pagos de viáticos al evaluador.</t>
  </si>
  <si>
    <t>*Registro activo de conflicto de intereses, más el registro de compromiso de confidencialidad, imparcialidad e independencia de todo el grupo.
*Confirmación de impedimentos previo a la visita in situ.</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</si>
  <si>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</si>
  <si>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</si>
  <si>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*Presentar a la Alta Dirección el seguimiento al Plan de Acción del IDEAM
*Programar capacitaciones a la Dirección en temas gerenciales</t>
  </si>
  <si>
    <t>Divulgación de Información sin verificación y validación de los datos generados. Pérdida de credibilidad del servicio prestado por el Laboratorio de Calidad Ambiental del IDEAM.</t>
  </si>
  <si>
    <t>Registros de Orfeo y canales de atención al ciudadano</t>
  </si>
  <si>
    <t>Inadecuada gestión de las relaciones y compromisos vinculantes y no vinculantes internacionales, que hayan sido suscritos por el IDEAM.</t>
  </si>
  <si>
    <t>*Falta de apoyo a las relaciones internacionales que adelantan las Subdirecciones y/o falta de apoyo a la gestión e implementación de los compromisos vinculantes y no vinculantes internacionales, que sean suscritos por el IDEAM.</t>
  </si>
  <si>
    <t xml:space="preserve">*Desaprovechamiento de recursos y apoyo técnico de Cooperación Internacional. 
*Empeoramiento de las  relaciones internacionales.
*Perdida de oportunidades para la consecución de nuevos recursos financieros o técnicos.  </t>
  </si>
  <si>
    <t xml:space="preserve"> *Hacer reuniones de seguimiento semanales para la gestión coordinada de los asuntos y la cooperación internacionales. 
*Reuniones de seguimiento con los subdirectores y coordinadores de proyectos para actualizar matriz de seguimiento del ciclo de vida de proyectos.
*Reuniones de comités técnicos y directivos de los proyectos vigentes. </t>
  </si>
  <si>
    <t xml:space="preserve">* Matriz de seguimiento a los proyectos y programas de Cooperación y Asuntos Internacionales.
* Listas de Asistencia y Actas de Reunión (ayudas memoria) </t>
  </si>
  <si>
    <t>*Alto número de convenios de cooperación, de proyectos vigentes y que están gestionándose para ser firmados. 
*Sobrecarga laboral del equipo de CAI. Rol del IDEAM como punto focal de organizaciones internacionales hace que tenga varios compromisos debe cumplir.</t>
  </si>
  <si>
    <t xml:space="preserve"> *Hacer reuniones de seguimiento  para gestión coordinada de los proyectos internacionales. 
*Matriz de seguimiento del ciclo de vida de proyectos.
*Reuniones de seguimiento con los subdirectores y coordinadores de proyectos.
*Reuniones de comités técnicos y directivos de los proyectos vigentes. </t>
  </si>
  <si>
    <t>* Matriz de seguimiento a los proyectos y programas de Cooperación y Asuntos Internacionales.</t>
  </si>
  <si>
    <t xml:space="preserve">* Realizar un mapeo de convenios, acuerdos, etc. Que ha firmado el IDEAM históricamente, identificando vigencias, compromisos, lecciones aprendidas y oportunidades de mejora. </t>
  </si>
  <si>
    <t xml:space="preserve">*Deficiente articulación entre equipos técnicos y el de CAI.
 *Falta de interés por parte de los técnicos para participar en iniciativas valiosas. 
</t>
  </si>
  <si>
    <t xml:space="preserve">* Involucrar a subdirecciones técnicas para estructurar  planes y proyectos, de cooperación internacional con un enfoque innovador.
*Promover y ayudar en el diseño de una propuesta de valor colectiva para generar apropiación. </t>
  </si>
  <si>
    <t xml:space="preserve">* Reuniones periódicas entre técnicos de los proyectos y equipo de CAI. 
* Aporte del equipo de CAI en nuevos proyectos a partir de conocimientos adquiridos y lecciones aprendidas de otros proyectos.
*Mas oportunidades innovadoras aprovechadas. </t>
  </si>
  <si>
    <t>*Alta carga laboral. 
*Baja utilización de los procesos de seguimiento internos de CAI</t>
  </si>
  <si>
    <t xml:space="preserve">*Mantener los espacios de comunicación semanal para actualizar al equipo.  
*Utilizar de forma eficiente y estratégica canales de comunicación como email o WhatsApp. 
*Enfatizar en la comunidad y dentro del equipo sobre la importancia de comunicar las agendas internacionales y priorizar. </t>
  </si>
  <si>
    <t>Planes operativos o de acción poco coherentes con los objetivos estratégicos del IDEAM</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</si>
  <si>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</si>
  <si>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*Fallas en la planificación de adquisición, mantenimiento y monitoreo. 
*Falta de papelería técnica e insumos.
*Estaciones fuera de servicio. 
*Orden público
*Falla en los equipos.
*Observador voluntario desmotivado.
*Personal técnico insuficiente para labores de campo.</t>
  </si>
  <si>
    <t>*Fallas en la planificación de adquisición, mantenimiento y monitoreo. 
* Falta de papelería técnica e insumos.
*Estaciones fuera de servicio. 
*Orden público
*Falla en los equipos.
*Observador voluntario desmotivado.
*Personal técnico insuficiente para labores de campo.</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</si>
  <si>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</si>
  <si>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*Auditorias internas.
*Programas de capacitación y  entrenamiento a los observadores voluntarios con mayor frecuencia.
*Verificación de los datos a través de los sistemas de información del Instituto.</t>
  </si>
  <si>
    <t>Inexactitud en las cifras reveladas en los Estados Financieros del IDEAM.</t>
  </si>
  <si>
    <t>*Recomendaciones no se encuentren justificadas (jurídica, técnica, financieramente) para sustentar una toma de decisión
*La toma de decisiones no fortalece los procesos del Instituto
*No se puedan implementar oportunamente medidas correctivas y/o preventivas.</t>
  </si>
  <si>
    <t xml:space="preserve">Permanencia de información desactualizada en el sitio web del IDEAM.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</si>
</sst>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1"/>
      <color theme="1"/>
      <name val="Arial"/>
      <family val="2"/>
    </font>
    <font>
      <b/>
      <i/>
      <sz val="10"/>
      <color theme="3"/>
      <name val="Calibri"/>
      <family val="2"/>
      <scheme val="minor"/>
    </font>
    <font>
      <sz val="11"/>
      <color theme="1"/>
      <name val="Arial"/>
      <family val="2"/>
    </font>
    <font>
      <sz val="10"/>
      <color theme="1"/>
      <name val="Arial"/>
      <family val="2"/>
    </font>
    <font>
      <b/>
      <i/>
      <sz val="11"/>
      <color theme="1"/>
      <name val="Arial"/>
      <family val="2"/>
    </font>
    <font>
      <sz val="10"/>
      <name val="Arial"/>
      <family val="2"/>
    </font>
    <font>
      <sz val="11"/>
      <color theme="0"/>
      <name val="Calibri"/>
      <family val="2"/>
      <scheme val="minor"/>
    </font>
    <font>
      <b/>
      <sz val="11"/>
      <color theme="1"/>
      <name val="Arial Narrow"/>
      <family val="2"/>
    </font>
    <font>
      <sz val="11"/>
      <color theme="1"/>
      <name val="Arial Narrow"/>
      <family val="2"/>
    </font>
    <font>
      <b/>
      <sz val="10"/>
      <name val="Arial"/>
      <family val="2"/>
    </font>
    <font>
      <b/>
      <sz val="10"/>
      <color theme="1"/>
      <name val="Arial"/>
      <family val="2"/>
    </font>
    <font>
      <sz val="10"/>
      <name val="Arial Narrow"/>
      <family val="2"/>
    </font>
    <font>
      <sz val="11"/>
      <name val="Arial Narrow"/>
      <family val="2"/>
    </font>
    <font>
      <sz val="11"/>
      <name val="Calibri"/>
      <family val="2"/>
      <scheme val="minor"/>
    </font>
    <font>
      <sz val="10"/>
      <color theme="1"/>
      <name val="Arial Narrow"/>
      <family val="2"/>
    </font>
  </fonts>
  <fills count="10">
    <fill>
      <patternFill patternType="none"/>
    </fill>
    <fill>
      <patternFill patternType="gray125"/>
    </fill>
    <fill>
      <patternFill patternType="solid">
        <fgColor theme="0"/>
        <bgColor indexed="64"/>
      </patternFill>
    </fill>
    <fill>
      <gradientFill degree="270">
        <stop position="0">
          <color theme="0"/>
        </stop>
        <stop position="1">
          <color rgb="FF00B0F0"/>
        </stop>
      </gradientFill>
    </fill>
    <fill>
      <gradientFill degree="270">
        <stop position="0">
          <color theme="0"/>
        </stop>
        <stop position="1">
          <color rgb="FFFFFF00"/>
        </stop>
      </gradientFill>
    </fill>
    <fill>
      <gradientFill degree="270">
        <stop position="0">
          <color theme="0"/>
        </stop>
        <stop position="1">
          <color theme="9"/>
        </stop>
      </gradientFill>
    </fill>
    <fill>
      <gradientFill degree="270">
        <stop position="0">
          <color theme="0"/>
        </stop>
        <stop position="1">
          <color rgb="FFFF0000"/>
        </stop>
      </gradient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s>
  <borders count="51">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7" fillId="0" borderId="0"/>
  </cellStyleXfs>
  <cellXfs count="193">
    <xf numFmtId="0" fontId="0" fillId="0" borderId="0" xfId="0"/>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 fillId="2" borderId="5" xfId="0" applyFont="1" applyFill="1" applyBorder="1" applyAlignment="1">
      <alignment horizontal="center"/>
    </xf>
    <xf numFmtId="0" fontId="0" fillId="2" borderId="0" xfId="0" applyFill="1"/>
    <xf numFmtId="0" fontId="0" fillId="2" borderId="6" xfId="0" applyFill="1" applyBorder="1"/>
    <xf numFmtId="0" fontId="0" fillId="2" borderId="7" xfId="0" applyFill="1" applyBorder="1"/>
    <xf numFmtId="0" fontId="0" fillId="2" borderId="2" xfId="0" applyFill="1" applyBorder="1"/>
    <xf numFmtId="0" fontId="0" fillId="2" borderId="23" xfId="0" applyFont="1" applyFill="1" applyBorder="1"/>
    <xf numFmtId="0" fontId="0" fillId="2" borderId="0" xfId="0" applyFont="1" applyFill="1" applyBorder="1"/>
    <xf numFmtId="0" fontId="0" fillId="2" borderId="3" xfId="0" applyFill="1" applyBorder="1"/>
    <xf numFmtId="0" fontId="0" fillId="2" borderId="24" xfId="0" applyFont="1" applyFill="1" applyBorder="1"/>
    <xf numFmtId="0" fontId="0" fillId="2" borderId="25" xfId="0" applyFont="1" applyFill="1" applyBorder="1"/>
    <xf numFmtId="0" fontId="0" fillId="2" borderId="10" xfId="0" applyFill="1" applyBorder="1"/>
    <xf numFmtId="0" fontId="0" fillId="2" borderId="23" xfId="0" applyFill="1" applyBorder="1"/>
    <xf numFmtId="0" fontId="0" fillId="2" borderId="0" xfId="0" applyFill="1" applyBorder="1"/>
    <xf numFmtId="0" fontId="0" fillId="2" borderId="25" xfId="0" applyFill="1" applyBorder="1"/>
    <xf numFmtId="0" fontId="1" fillId="2" borderId="27" xfId="0" applyFont="1" applyFill="1" applyBorder="1" applyAlignment="1">
      <alignment horizontal="center"/>
    </xf>
    <xf numFmtId="0" fontId="1" fillId="2" borderId="25" xfId="0" applyFont="1" applyFill="1" applyBorder="1" applyAlignment="1">
      <alignment horizontal="center"/>
    </xf>
    <xf numFmtId="0" fontId="0" fillId="2" borderId="0" xfId="0" applyFont="1" applyFill="1" applyBorder="1" applyAlignment="1">
      <alignment horizontal="center" vertical="center"/>
    </xf>
    <xf numFmtId="0" fontId="1" fillId="2" borderId="0" xfId="0" applyFont="1" applyFill="1" applyBorder="1" applyAlignment="1">
      <alignment horizontal="center"/>
    </xf>
    <xf numFmtId="0" fontId="4" fillId="0" borderId="6" xfId="0" applyFont="1" applyBorder="1" applyAlignment="1"/>
    <xf numFmtId="0" fontId="4" fillId="0" borderId="23" xfId="0" applyFont="1" applyBorder="1" applyAlignment="1"/>
    <xf numFmtId="0" fontId="4" fillId="0" borderId="0" xfId="0" applyFont="1" applyBorder="1" applyAlignment="1"/>
    <xf numFmtId="0" fontId="0" fillId="0" borderId="3" xfId="0" applyFont="1" applyBorder="1" applyAlignment="1">
      <alignment horizontal="center" vertical="center"/>
    </xf>
    <xf numFmtId="0" fontId="3" fillId="5" borderId="3" xfId="0" applyFont="1" applyFill="1" applyBorder="1" applyAlignment="1">
      <alignment horizontal="center" vertical="center"/>
    </xf>
    <xf numFmtId="0" fontId="3" fillId="6" borderId="3" xfId="0" applyFont="1" applyFill="1" applyBorder="1" applyAlignment="1">
      <alignment horizontal="center" vertical="center"/>
    </xf>
    <xf numFmtId="0" fontId="0" fillId="0" borderId="35" xfId="0" applyBorder="1"/>
    <xf numFmtId="0" fontId="1" fillId="7" borderId="35" xfId="0" applyFont="1" applyFill="1" applyBorder="1" applyAlignment="1">
      <alignment horizontal="center"/>
    </xf>
    <xf numFmtId="0" fontId="2" fillId="8" borderId="35" xfId="0" applyFont="1" applyFill="1" applyBorder="1" applyAlignment="1">
      <alignment horizontal="left" vertical="center" wrapText="1"/>
    </xf>
    <xf numFmtId="0" fontId="0" fillId="0" borderId="0" xfId="0" applyBorder="1" applyAlignment="1">
      <alignment wrapText="1"/>
    </xf>
    <xf numFmtId="0" fontId="0" fillId="0" borderId="0" xfId="0" applyBorder="1" applyAlignment="1">
      <alignment horizontal="left" wrapText="1"/>
    </xf>
    <xf numFmtId="0" fontId="2" fillId="8" borderId="35" xfId="0" applyFont="1" applyFill="1" applyBorder="1" applyAlignment="1">
      <alignment horizontal="center" vertical="center" wrapText="1"/>
    </xf>
    <xf numFmtId="0" fontId="1" fillId="0" borderId="0" xfId="0" applyFont="1"/>
    <xf numFmtId="0" fontId="1" fillId="2" borderId="7" xfId="0" applyFont="1" applyFill="1" applyBorder="1"/>
    <xf numFmtId="0" fontId="1" fillId="2" borderId="0" xfId="0" applyFont="1" applyFill="1" applyBorder="1"/>
    <xf numFmtId="0" fontId="1" fillId="2" borderId="25" xfId="0" applyFont="1" applyFill="1" applyBorder="1"/>
    <xf numFmtId="0" fontId="0" fillId="0" borderId="0" xfId="0"/>
    <xf numFmtId="0" fontId="0" fillId="0" borderId="0" xfId="0"/>
    <xf numFmtId="0" fontId="0" fillId="0" borderId="0" xfId="0"/>
    <xf numFmtId="0" fontId="0" fillId="0" borderId="0" xfId="0"/>
    <xf numFmtId="0" fontId="5" fillId="0" borderId="28" xfId="0" applyFont="1" applyBorder="1" applyAlignment="1">
      <alignment horizontal="center" vertical="center" wrapText="1"/>
    </xf>
    <xf numFmtId="0" fontId="0" fillId="0" borderId="38" xfId="0" applyFill="1" applyBorder="1"/>
    <xf numFmtId="0" fontId="0" fillId="9" borderId="0" xfId="0" applyFill="1"/>
    <xf numFmtId="0" fontId="5" fillId="0" borderId="34" xfId="0" applyFont="1" applyBorder="1" applyAlignment="1">
      <alignment horizontal="center" vertical="center" wrapText="1"/>
    </xf>
    <xf numFmtId="0" fontId="5" fillId="7" borderId="28" xfId="0" applyFont="1" applyFill="1" applyBorder="1" applyAlignment="1">
      <alignment horizontal="center" vertical="center" wrapText="1"/>
    </xf>
    <xf numFmtId="0" fontId="5" fillId="0" borderId="28" xfId="0" applyFont="1" applyBorder="1" applyAlignment="1" applyProtection="1">
      <alignment horizontal="center" vertical="center" wrapText="1"/>
      <protection locked="0"/>
    </xf>
    <xf numFmtId="0" fontId="5" fillId="0" borderId="35" xfId="0" applyFont="1" applyFill="1" applyBorder="1" applyAlignment="1">
      <alignment horizontal="center" vertical="center" wrapText="1"/>
    </xf>
    <xf numFmtId="0" fontId="5" fillId="0" borderId="35" xfId="0" applyFont="1" applyBorder="1" applyAlignment="1">
      <alignment horizontal="center" vertical="center" wrapText="1"/>
    </xf>
    <xf numFmtId="0" fontId="5" fillId="0" borderId="35" xfId="0" applyFont="1" applyBorder="1" applyAlignment="1" applyProtection="1">
      <alignment horizontal="center" vertical="center" wrapText="1"/>
      <protection locked="0"/>
    </xf>
    <xf numFmtId="0" fontId="5" fillId="0" borderId="35" xfId="0" applyFont="1" applyBorder="1" applyAlignment="1">
      <alignment vertical="center" wrapText="1"/>
    </xf>
    <xf numFmtId="0" fontId="5" fillId="0" borderId="9" xfId="0" applyFont="1" applyBorder="1" applyAlignment="1">
      <alignment horizontal="center" vertical="center" wrapText="1"/>
    </xf>
    <xf numFmtId="0" fontId="0" fillId="0" borderId="0" xfId="0" applyFont="1"/>
    <xf numFmtId="0" fontId="7" fillId="0" borderId="35" xfId="0" applyFont="1" applyFill="1" applyBorder="1" applyAlignment="1">
      <alignment horizontal="center" vertical="center"/>
    </xf>
    <xf numFmtId="0" fontId="0" fillId="2" borderId="7" xfId="0" applyFont="1" applyFill="1" applyBorder="1"/>
    <xf numFmtId="0" fontId="0" fillId="0" borderId="0" xfId="0" applyFont="1" applyBorder="1"/>
    <xf numFmtId="0" fontId="0" fillId="2" borderId="0" xfId="0" applyFont="1" applyFill="1"/>
    <xf numFmtId="0" fontId="5" fillId="0" borderId="8" xfId="0" applyFont="1" applyBorder="1" applyAlignment="1">
      <alignment horizontal="center" vertical="center" wrapText="1"/>
    </xf>
    <xf numFmtId="0" fontId="5" fillId="7" borderId="8" xfId="0" applyFont="1" applyFill="1" applyBorder="1" applyAlignment="1">
      <alignment horizontal="center" vertical="center" wrapText="1"/>
    </xf>
    <xf numFmtId="0" fontId="5" fillId="0" borderId="8" xfId="0" applyFont="1" applyBorder="1" applyAlignment="1" applyProtection="1">
      <alignment horizontal="center" vertical="center" wrapText="1"/>
      <protection locked="0"/>
    </xf>
    <xf numFmtId="0" fontId="2" fillId="0" borderId="35" xfId="0" applyFont="1" applyBorder="1" applyAlignment="1">
      <alignment horizontal="center" vertical="center" wrapText="1"/>
    </xf>
    <xf numFmtId="0" fontId="2" fillId="7" borderId="35"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7" fillId="0" borderId="35" xfId="0" applyFont="1" applyBorder="1" applyAlignment="1" applyProtection="1">
      <alignment horizontal="center" vertical="center" wrapText="1"/>
      <protection locked="0"/>
    </xf>
    <xf numFmtId="0" fontId="5" fillId="0" borderId="35" xfId="0" applyFont="1" applyFill="1" applyBorder="1" applyAlignment="1" applyProtection="1">
      <alignment horizontal="center" vertical="center" wrapText="1"/>
      <protection locked="0"/>
    </xf>
    <xf numFmtId="0" fontId="5" fillId="0" borderId="35" xfId="0" applyFont="1" applyBorder="1" applyAlignment="1" applyProtection="1">
      <alignment horizontal="left" vertical="center" wrapText="1"/>
      <protection locked="0"/>
    </xf>
    <xf numFmtId="0" fontId="5" fillId="0" borderId="35" xfId="0" quotePrefix="1" applyFont="1" applyBorder="1" applyAlignment="1" applyProtection="1">
      <alignment horizontal="center" vertical="center" wrapText="1"/>
      <protection locked="0"/>
    </xf>
    <xf numFmtId="0" fontId="5" fillId="0" borderId="35" xfId="0" applyFont="1" applyBorder="1" applyAlignment="1" applyProtection="1">
      <alignment horizontal="justify" vertical="justify" wrapText="1"/>
      <protection locked="0"/>
    </xf>
    <xf numFmtId="0" fontId="5" fillId="2" borderId="35" xfId="0" applyFont="1" applyFill="1" applyBorder="1" applyAlignment="1" applyProtection="1">
      <alignment horizontal="center" vertical="center" wrapText="1"/>
      <protection locked="0"/>
    </xf>
    <xf numFmtId="0" fontId="5" fillId="0" borderId="37" xfId="0" applyFont="1" applyBorder="1" applyAlignment="1">
      <alignment horizontal="center" vertical="center" wrapText="1"/>
    </xf>
    <xf numFmtId="0" fontId="0" fillId="0" borderId="0" xfId="0" applyAlignment="1"/>
    <xf numFmtId="0" fontId="8" fillId="0" borderId="0" xfId="0" applyFont="1"/>
    <xf numFmtId="0" fontId="5" fillId="0" borderId="35" xfId="0" applyFont="1" applyBorder="1" applyAlignment="1">
      <alignment horizontal="left" vertical="center" wrapText="1"/>
    </xf>
    <xf numFmtId="0" fontId="8" fillId="0" borderId="0" xfId="0" applyFont="1" applyFill="1" applyBorder="1"/>
    <xf numFmtId="0" fontId="5" fillId="0" borderId="37" xfId="0" applyFont="1" applyBorder="1" applyAlignment="1">
      <alignment horizontal="left" vertical="center" wrapText="1"/>
    </xf>
    <xf numFmtId="0" fontId="7" fillId="0" borderId="35" xfId="0" applyFont="1" applyFill="1" applyBorder="1" applyAlignment="1">
      <alignment horizontal="left" vertical="center"/>
    </xf>
    <xf numFmtId="0" fontId="5" fillId="7" borderId="35" xfId="0" applyFont="1" applyFill="1" applyBorder="1" applyAlignment="1">
      <alignment horizontal="left" vertical="center" wrapText="1"/>
    </xf>
    <xf numFmtId="0" fontId="7" fillId="2" borderId="35" xfId="1" applyNumberFormat="1" applyFont="1" applyFill="1" applyBorder="1" applyAlignment="1" applyProtection="1">
      <alignment horizontal="left" vertical="center" wrapText="1"/>
    </xf>
    <xf numFmtId="0" fontId="12" fillId="0" borderId="35" xfId="0" applyFont="1" applyBorder="1" applyAlignment="1">
      <alignment horizontal="left" vertical="center" wrapText="1"/>
    </xf>
    <xf numFmtId="0" fontId="5" fillId="0" borderId="35" xfId="0" quotePrefix="1" applyFont="1" applyBorder="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8" xfId="0" applyFont="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35" xfId="0" quotePrefix="1" applyFont="1" applyBorder="1" applyAlignment="1">
      <alignment horizontal="left" vertical="center" wrapText="1"/>
    </xf>
    <xf numFmtId="0" fontId="14" fillId="2" borderId="35" xfId="1" applyFont="1" applyFill="1" applyBorder="1" applyAlignment="1">
      <alignment horizontal="left" vertical="center" wrapText="1"/>
    </xf>
    <xf numFmtId="0" fontId="5" fillId="0" borderId="35" xfId="0" applyFont="1" applyBorder="1" applyAlignment="1" applyProtection="1">
      <alignment vertical="center" wrapText="1"/>
      <protection locked="0"/>
    </xf>
    <xf numFmtId="0" fontId="5" fillId="0" borderId="35" xfId="0" applyFont="1" applyBorder="1" applyAlignment="1">
      <alignment horizontal="justify" vertical="center" wrapText="1"/>
    </xf>
    <xf numFmtId="0" fontId="15" fillId="0" borderId="0" xfId="0" applyFont="1"/>
    <xf numFmtId="0" fontId="5" fillId="0" borderId="35" xfId="0" applyFont="1" applyFill="1" applyBorder="1" applyAlignment="1" applyProtection="1">
      <alignment horizontal="center" vertical="center" wrapText="1"/>
      <protection locked="0"/>
    </xf>
    <xf numFmtId="0" fontId="5" fillId="0" borderId="35" xfId="0" applyFont="1" applyBorder="1" applyAlignment="1" applyProtection="1">
      <alignment horizontal="left" vertical="center" wrapText="1"/>
      <protection locked="0"/>
    </xf>
    <xf numFmtId="0" fontId="7" fillId="0" borderId="35" xfId="0" applyFont="1" applyBorder="1" applyAlignment="1">
      <alignment horizontal="left" vertical="center" wrapText="1"/>
    </xf>
    <xf numFmtId="0" fontId="5" fillId="0" borderId="35" xfId="0" applyFont="1" applyBorder="1" applyAlignment="1">
      <alignment horizontal="left" vertical="center" wrapText="1"/>
    </xf>
    <xf numFmtId="0" fontId="0" fillId="0" borderId="35" xfId="0" applyBorder="1" applyAlignment="1">
      <alignment horizontal="justify" vertical="center" wrapText="1"/>
    </xf>
    <xf numFmtId="0" fontId="0" fillId="0" borderId="35" xfId="0" applyBorder="1" applyAlignment="1">
      <alignment horizontal="center" vertical="center" wrapText="1"/>
    </xf>
    <xf numFmtId="0" fontId="7" fillId="0" borderId="35"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7" borderId="35" xfId="0" applyFont="1" applyFill="1" applyBorder="1" applyAlignment="1">
      <alignment horizontal="center" vertical="center" wrapText="1"/>
    </xf>
    <xf numFmtId="0" fontId="5" fillId="0" borderId="48"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47" xfId="0" applyFont="1" applyBorder="1" applyAlignment="1">
      <alignment horizontal="center" vertical="center" wrapText="1"/>
    </xf>
    <xf numFmtId="0" fontId="2" fillId="0" borderId="49" xfId="0" applyFont="1" applyBorder="1" applyAlignment="1">
      <alignment horizontal="center" vertical="center" wrapText="1"/>
    </xf>
    <xf numFmtId="0" fontId="5" fillId="2" borderId="35"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16" fillId="0" borderId="0" xfId="0" applyFont="1" applyAlignment="1">
      <alignment vertical="center" wrapText="1"/>
    </xf>
    <xf numFmtId="0" fontId="5" fillId="0" borderId="8" xfId="0" applyFont="1" applyBorder="1" applyAlignment="1">
      <alignment horizontal="justify" vertical="center" wrapText="1"/>
    </xf>
    <xf numFmtId="0" fontId="7" fillId="0" borderId="35" xfId="0" applyFont="1" applyBorder="1" applyAlignment="1">
      <alignment horizontal="center" vertical="center" wrapText="1"/>
    </xf>
    <xf numFmtId="0" fontId="7" fillId="0" borderId="8" xfId="0" applyFont="1" applyBorder="1" applyAlignment="1">
      <alignment horizontal="center" vertical="center"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23"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4" fillId="0" borderId="10" xfId="0" applyFont="1" applyBorder="1" applyAlignment="1">
      <alignment horizontal="center"/>
    </xf>
    <xf numFmtId="0" fontId="1" fillId="2" borderId="32" xfId="0" applyFont="1" applyFill="1" applyBorder="1" applyAlignment="1">
      <alignment horizontal="center" vertical="center" textRotation="90"/>
    </xf>
    <xf numFmtId="0" fontId="1" fillId="2" borderId="0" xfId="0" applyFont="1" applyFill="1" applyBorder="1" applyAlignment="1">
      <alignment horizontal="center"/>
    </xf>
    <xf numFmtId="0" fontId="1" fillId="2" borderId="33" xfId="0" applyFont="1" applyFill="1" applyBorder="1" applyAlignment="1">
      <alignment horizontal="center"/>
    </xf>
    <xf numFmtId="0" fontId="0" fillId="2" borderId="4" xfId="0" applyFont="1" applyFill="1" applyBorder="1" applyAlignment="1">
      <alignment horizontal="center" vertical="center"/>
    </xf>
    <xf numFmtId="0" fontId="0" fillId="2" borderId="14"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9"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26"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16"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8" xfId="0" applyFont="1" applyFill="1" applyBorder="1" applyAlignment="1">
      <alignment horizontal="center" vertical="center"/>
    </xf>
    <xf numFmtId="0" fontId="1" fillId="2" borderId="30"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15" xfId="0" applyFont="1" applyFill="1" applyBorder="1" applyAlignment="1">
      <alignment horizontal="center" vertical="center"/>
    </xf>
    <xf numFmtId="0" fontId="3" fillId="5" borderId="38"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4" xfId="0" applyFont="1" applyFill="1" applyBorder="1" applyAlignment="1">
      <alignment horizontal="center" vertical="center"/>
    </xf>
    <xf numFmtId="0" fontId="3" fillId="5" borderId="8" xfId="0" applyFont="1" applyFill="1" applyBorder="1" applyAlignment="1">
      <alignment horizontal="center" vertical="center"/>
    </xf>
    <xf numFmtId="0" fontId="1" fillId="2" borderId="1"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22"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8" xfId="0" applyFont="1" applyFill="1" applyBorder="1" applyAlignment="1">
      <alignment horizontal="center" vertical="center"/>
    </xf>
    <xf numFmtId="0" fontId="3" fillId="3" borderId="29" xfId="0" applyFont="1" applyFill="1" applyBorder="1" applyAlignment="1">
      <alignment horizontal="center" vertical="center"/>
    </xf>
    <xf numFmtId="0" fontId="3" fillId="4" borderId="5" xfId="0"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3" fillId="3" borderId="21"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14" xfId="0" applyFont="1" applyFill="1" applyBorder="1" applyAlignment="1">
      <alignment horizontal="center" vertical="center"/>
    </xf>
    <xf numFmtId="0" fontId="2" fillId="0" borderId="28" xfId="0" applyFont="1" applyBorder="1" applyAlignment="1">
      <alignment horizontal="center" vertical="center" wrapText="1"/>
    </xf>
    <xf numFmtId="0" fontId="2" fillId="0" borderId="35" xfId="0" applyFont="1" applyBorder="1" applyAlignment="1">
      <alignment horizontal="center" vertical="center" wrapText="1"/>
    </xf>
    <xf numFmtId="0" fontId="5" fillId="0" borderId="5"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 fillId="5" borderId="19" xfId="0" applyFont="1" applyFill="1" applyBorder="1" applyAlignment="1">
      <alignment horizontal="center" vertical="center"/>
    </xf>
    <xf numFmtId="0" fontId="3" fillId="6" borderId="38" xfId="0" applyFont="1" applyFill="1" applyBorder="1" applyAlignment="1">
      <alignment horizontal="center" vertical="center"/>
    </xf>
    <xf numFmtId="0" fontId="2" fillId="0" borderId="47"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28" xfId="0" applyFont="1" applyBorder="1" applyAlignment="1">
      <alignment horizontal="center" vertical="center"/>
    </xf>
    <xf numFmtId="0" fontId="2" fillId="0" borderId="35" xfId="0" applyFont="1" applyBorder="1" applyAlignment="1">
      <alignment horizontal="center" vertical="center"/>
    </xf>
    <xf numFmtId="0" fontId="2" fillId="7" borderId="28" xfId="0" applyFont="1" applyFill="1" applyBorder="1" applyAlignment="1">
      <alignment horizontal="center" vertical="center" wrapText="1"/>
    </xf>
    <xf numFmtId="0" fontId="2" fillId="7" borderId="35" xfId="0" applyFont="1" applyFill="1" applyBorder="1" applyAlignment="1">
      <alignment horizontal="center" vertical="center" wrapText="1"/>
    </xf>
    <xf numFmtId="0" fontId="2" fillId="0" borderId="41" xfId="0" applyFont="1" applyBorder="1" applyAlignment="1">
      <alignment horizontal="center" vertical="center" wrapText="1"/>
    </xf>
    <xf numFmtId="0" fontId="9" fillId="0" borderId="40" xfId="0" applyFont="1" applyBorder="1" applyAlignment="1">
      <alignment horizontal="left" vertical="center"/>
    </xf>
    <xf numFmtId="0" fontId="9" fillId="0" borderId="41" xfId="0" applyFont="1" applyBorder="1" applyAlignment="1">
      <alignment horizontal="left" vertical="center"/>
    </xf>
    <xf numFmtId="0" fontId="9" fillId="0" borderId="42" xfId="0" applyFont="1" applyBorder="1" applyAlignment="1">
      <alignment horizontal="left" vertical="center"/>
    </xf>
    <xf numFmtId="0" fontId="9" fillId="0" borderId="43" xfId="0" applyFont="1" applyBorder="1" applyAlignment="1">
      <alignment horizontal="left" vertical="center"/>
    </xf>
    <xf numFmtId="0" fontId="10" fillId="0" borderId="42" xfId="0" applyFont="1" applyBorder="1" applyAlignment="1">
      <alignment horizontal="left" vertical="center"/>
    </xf>
    <xf numFmtId="0" fontId="10" fillId="0" borderId="43" xfId="0" applyFont="1" applyBorder="1" applyAlignment="1">
      <alignment horizontal="left" vertical="center"/>
    </xf>
    <xf numFmtId="0" fontId="9" fillId="0" borderId="44" xfId="0" applyFont="1" applyBorder="1" applyAlignment="1">
      <alignment horizontal="left" vertical="center"/>
    </xf>
    <xf numFmtId="0" fontId="9" fillId="0" borderId="45" xfId="0" applyFont="1" applyBorder="1" applyAlignment="1">
      <alignment horizontal="left"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0" xfId="0" applyFont="1" applyBorder="1" applyAlignment="1">
      <alignment horizontal="center" vertical="center" wrapText="1"/>
    </xf>
    <xf numFmtId="0" fontId="4" fillId="0" borderId="35" xfId="0" applyFont="1" applyBorder="1" applyAlignment="1">
      <alignment horizontal="justify" vertical="center" wrapText="1"/>
    </xf>
    <xf numFmtId="0" fontId="2" fillId="8" borderId="35" xfId="0" applyFont="1" applyFill="1" applyBorder="1" applyAlignment="1">
      <alignment horizontal="center" vertical="center" wrapText="1"/>
    </xf>
    <xf numFmtId="0" fontId="2" fillId="8" borderId="35" xfId="0" applyFont="1" applyFill="1" applyBorder="1" applyAlignment="1">
      <alignment horizontal="center"/>
    </xf>
  </cellXfs>
  <cellStyles count="2">
    <cellStyle name="Normal" xfId="0" builtinId="0"/>
    <cellStyle name="Normal 2" xfId="1" xr:uid="{00000000-0005-0000-0000-000001000000}"/>
  </cellStyles>
  <dxfs count="472">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s>
  <tableStyles count="0" defaultTableStyle="TableStyleMedium2" defaultPivotStyle="PivotStyleLight16"/>
  <colors>
    <mruColors>
      <color rgb="FFF79646"/>
      <color rgb="FFFFFF0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0</xdr:row>
      <xdr:rowOff>57630</xdr:rowOff>
    </xdr:from>
    <xdr:to>
      <xdr:col>3</xdr:col>
      <xdr:colOff>1224642</xdr:colOff>
      <xdr:row>3</xdr:row>
      <xdr:rowOff>231321</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204107" y="57630"/>
          <a:ext cx="2816678" cy="111258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L152"/>
  <sheetViews>
    <sheetView tabSelected="1" topLeftCell="B1" zoomScale="70" zoomScaleNormal="70" workbookViewId="0">
      <pane ySplit="7" topLeftCell="A8" activePane="bottomLeft" state="frozen"/>
      <selection activeCell="B23" sqref="B23:D23"/>
      <selection pane="bottomLeft"/>
    </sheetView>
  </sheetViews>
  <sheetFormatPr baseColWidth="10" defaultRowHeight="15" x14ac:dyDescent="0.25"/>
  <cols>
    <col min="1" max="1" width="2.28515625" hidden="1" customWidth="1"/>
    <col min="3" max="3" width="15.42578125" style="53" bestFit="1" customWidth="1"/>
    <col min="4" max="4" width="21.42578125" style="34" customWidth="1"/>
    <col min="5" max="5" width="30.7109375" customWidth="1"/>
    <col min="6" max="6" width="60" customWidth="1"/>
    <col min="7" max="7" width="30.7109375" customWidth="1"/>
    <col min="8" max="9" width="20.7109375" customWidth="1"/>
    <col min="10" max="10" width="9.42578125" hidden="1" customWidth="1"/>
    <col min="11" max="11" width="8" hidden="1" customWidth="1"/>
    <col min="12" max="12" width="7.7109375" hidden="1" customWidth="1"/>
    <col min="13" max="13" width="19.28515625" customWidth="1"/>
    <col min="14" max="14" width="35.5703125" customWidth="1"/>
    <col min="15" max="17" width="18.140625" customWidth="1"/>
    <col min="18" max="21" width="18.140625" hidden="1" customWidth="1"/>
    <col min="22" max="23" width="18.140625" customWidth="1"/>
    <col min="24" max="24" width="19.5703125" customWidth="1"/>
    <col min="25" max="26" width="20.7109375" customWidth="1"/>
    <col min="27" max="29" width="11.7109375" customWidth="1"/>
    <col min="30" max="30" width="18.5703125" customWidth="1"/>
    <col min="31" max="32" width="36.7109375" style="41" customWidth="1"/>
  </cols>
  <sheetData>
    <row r="1" spans="1:38" ht="24.75" customHeight="1" x14ac:dyDescent="0.25">
      <c r="A1" s="22"/>
      <c r="B1" s="111"/>
      <c r="C1" s="112"/>
      <c r="D1" s="113"/>
      <c r="E1" s="181" t="s">
        <v>99</v>
      </c>
      <c r="F1" s="182"/>
      <c r="G1" s="182"/>
      <c r="H1" s="182"/>
      <c r="I1" s="182"/>
      <c r="J1" s="182"/>
      <c r="K1" s="182"/>
      <c r="L1" s="182"/>
      <c r="M1" s="182"/>
      <c r="N1" s="182"/>
      <c r="O1" s="182"/>
      <c r="P1" s="182"/>
      <c r="Q1" s="182"/>
      <c r="R1" s="182"/>
      <c r="S1" s="182"/>
      <c r="T1" s="182"/>
      <c r="U1" s="182"/>
      <c r="V1" s="182"/>
      <c r="W1" s="182"/>
      <c r="X1" s="182"/>
      <c r="Y1" s="182"/>
      <c r="Z1" s="182"/>
      <c r="AA1" s="182"/>
      <c r="AB1" s="182"/>
      <c r="AC1" s="182"/>
      <c r="AD1" s="183"/>
      <c r="AE1" s="173" t="s">
        <v>104</v>
      </c>
      <c r="AF1" s="174"/>
    </row>
    <row r="2" spans="1:38" ht="24.75" customHeight="1" x14ac:dyDescent="0.25">
      <c r="A2" s="23"/>
      <c r="B2" s="114"/>
      <c r="C2" s="115"/>
      <c r="D2" s="116"/>
      <c r="E2" s="184"/>
      <c r="F2" s="185"/>
      <c r="G2" s="185"/>
      <c r="H2" s="185"/>
      <c r="I2" s="185"/>
      <c r="J2" s="185"/>
      <c r="K2" s="185"/>
      <c r="L2" s="185"/>
      <c r="M2" s="185"/>
      <c r="N2" s="185"/>
      <c r="O2" s="185"/>
      <c r="P2" s="185"/>
      <c r="Q2" s="185"/>
      <c r="R2" s="185"/>
      <c r="S2" s="185"/>
      <c r="T2" s="185"/>
      <c r="U2" s="185"/>
      <c r="V2" s="185"/>
      <c r="W2" s="185"/>
      <c r="X2" s="185"/>
      <c r="Y2" s="185"/>
      <c r="Z2" s="185"/>
      <c r="AA2" s="185"/>
      <c r="AB2" s="185"/>
      <c r="AC2" s="185"/>
      <c r="AD2" s="186"/>
      <c r="AE2" s="175" t="s">
        <v>105</v>
      </c>
      <c r="AF2" s="176"/>
    </row>
    <row r="3" spans="1:38" ht="24.75" customHeight="1" x14ac:dyDescent="0.25">
      <c r="A3" s="23"/>
      <c r="B3" s="114"/>
      <c r="C3" s="115"/>
      <c r="D3" s="116"/>
      <c r="E3" s="184"/>
      <c r="F3" s="185"/>
      <c r="G3" s="185"/>
      <c r="H3" s="185"/>
      <c r="I3" s="185"/>
      <c r="J3" s="185"/>
      <c r="K3" s="185"/>
      <c r="L3" s="185"/>
      <c r="M3" s="185"/>
      <c r="N3" s="185"/>
      <c r="O3" s="185"/>
      <c r="P3" s="185"/>
      <c r="Q3" s="185"/>
      <c r="R3" s="185"/>
      <c r="S3" s="185"/>
      <c r="T3" s="185"/>
      <c r="U3" s="185"/>
      <c r="V3" s="185"/>
      <c r="W3" s="185"/>
      <c r="X3" s="185"/>
      <c r="Y3" s="185"/>
      <c r="Z3" s="185"/>
      <c r="AA3" s="185"/>
      <c r="AB3" s="185"/>
      <c r="AC3" s="185"/>
      <c r="AD3" s="186"/>
      <c r="AE3" s="177" t="s">
        <v>106</v>
      </c>
      <c r="AF3" s="178"/>
    </row>
    <row r="4" spans="1:38" ht="24.75" customHeight="1" thickBot="1" x14ac:dyDescent="0.3">
      <c r="A4" s="24"/>
      <c r="B4" s="117"/>
      <c r="C4" s="118"/>
      <c r="D4" s="119"/>
      <c r="E4" s="187"/>
      <c r="F4" s="188"/>
      <c r="G4" s="188"/>
      <c r="H4" s="188"/>
      <c r="I4" s="188"/>
      <c r="J4" s="188"/>
      <c r="K4" s="188"/>
      <c r="L4" s="188"/>
      <c r="M4" s="188"/>
      <c r="N4" s="188"/>
      <c r="O4" s="188"/>
      <c r="P4" s="188"/>
      <c r="Q4" s="188"/>
      <c r="R4" s="188"/>
      <c r="S4" s="188"/>
      <c r="T4" s="188"/>
      <c r="U4" s="188"/>
      <c r="V4" s="188"/>
      <c r="W4" s="188"/>
      <c r="X4" s="188"/>
      <c r="Y4" s="188"/>
      <c r="Z4" s="188"/>
      <c r="AA4" s="188"/>
      <c r="AB4" s="188"/>
      <c r="AC4" s="188"/>
      <c r="AD4" s="189"/>
      <c r="AE4" s="179" t="s">
        <v>107</v>
      </c>
      <c r="AF4" s="180"/>
    </row>
    <row r="5" spans="1:38" ht="15.75" thickBot="1" x14ac:dyDescent="0.3"/>
    <row r="6" spans="1:38" ht="15" customHeight="1" x14ac:dyDescent="0.25">
      <c r="B6" s="166" t="s">
        <v>0</v>
      </c>
      <c r="C6" s="156" t="s">
        <v>1</v>
      </c>
      <c r="D6" s="156" t="s">
        <v>22</v>
      </c>
      <c r="E6" s="156" t="s">
        <v>5</v>
      </c>
      <c r="F6" s="168" t="s">
        <v>8</v>
      </c>
      <c r="G6" s="156" t="s">
        <v>9</v>
      </c>
      <c r="H6" s="156" t="s">
        <v>2</v>
      </c>
      <c r="I6" s="156" t="s">
        <v>3</v>
      </c>
      <c r="J6" s="170" t="s">
        <v>23</v>
      </c>
      <c r="K6" s="170" t="s">
        <v>24</v>
      </c>
      <c r="L6" s="170" t="s">
        <v>25</v>
      </c>
      <c r="M6" s="156" t="s">
        <v>4</v>
      </c>
      <c r="N6" s="156" t="s">
        <v>6</v>
      </c>
      <c r="O6" s="156"/>
      <c r="P6" s="156"/>
      <c r="Q6" s="156"/>
      <c r="R6" s="156"/>
      <c r="S6" s="156"/>
      <c r="T6" s="156"/>
      <c r="U6" s="156"/>
      <c r="V6" s="156"/>
      <c r="W6" s="156"/>
      <c r="X6" s="162" t="s">
        <v>21</v>
      </c>
      <c r="Y6" s="162" t="s">
        <v>10</v>
      </c>
      <c r="Z6" s="163"/>
      <c r="AA6" s="163"/>
      <c r="AB6" s="163"/>
      <c r="AC6" s="163"/>
      <c r="AD6" s="164"/>
      <c r="AE6" s="162" t="s">
        <v>347</v>
      </c>
      <c r="AF6" s="172"/>
    </row>
    <row r="7" spans="1:38" ht="45" hidden="1" x14ac:dyDescent="0.25">
      <c r="B7" s="167"/>
      <c r="C7" s="157"/>
      <c r="D7" s="157"/>
      <c r="E7" s="157"/>
      <c r="F7" s="169"/>
      <c r="G7" s="157"/>
      <c r="H7" s="157"/>
      <c r="I7" s="157"/>
      <c r="J7" s="171"/>
      <c r="K7" s="171"/>
      <c r="L7" s="171"/>
      <c r="M7" s="157"/>
      <c r="N7" s="61" t="s">
        <v>29</v>
      </c>
      <c r="O7" s="61" t="s">
        <v>30</v>
      </c>
      <c r="P7" s="61" t="s">
        <v>31</v>
      </c>
      <c r="Q7" s="61" t="s">
        <v>32</v>
      </c>
      <c r="R7" s="62" t="s">
        <v>34</v>
      </c>
      <c r="S7" s="62" t="s">
        <v>35</v>
      </c>
      <c r="T7" s="62" t="s">
        <v>36</v>
      </c>
      <c r="U7" s="62" t="s">
        <v>37</v>
      </c>
      <c r="V7" s="61" t="s">
        <v>33</v>
      </c>
      <c r="W7" s="61" t="s">
        <v>38</v>
      </c>
      <c r="X7" s="165"/>
      <c r="Y7" s="99" t="s">
        <v>2</v>
      </c>
      <c r="Z7" s="99" t="s">
        <v>3</v>
      </c>
      <c r="AA7" s="100" t="s">
        <v>26</v>
      </c>
      <c r="AB7" s="100" t="s">
        <v>27</v>
      </c>
      <c r="AC7" s="100" t="s">
        <v>28</v>
      </c>
      <c r="AD7" s="104" t="s">
        <v>19</v>
      </c>
      <c r="AE7" s="99" t="s">
        <v>350</v>
      </c>
      <c r="AF7" s="99" t="s">
        <v>346</v>
      </c>
    </row>
    <row r="8" spans="1:38" ht="96.75" hidden="1" customHeight="1" x14ac:dyDescent="0.25">
      <c r="B8" s="75">
        <v>1</v>
      </c>
      <c r="C8" s="76" t="s">
        <v>63</v>
      </c>
      <c r="D8" s="73" t="s">
        <v>117</v>
      </c>
      <c r="E8" s="73" t="s">
        <v>129</v>
      </c>
      <c r="F8" s="73" t="s">
        <v>131</v>
      </c>
      <c r="G8" s="73" t="s">
        <v>130</v>
      </c>
      <c r="H8" s="73" t="s">
        <v>17</v>
      </c>
      <c r="I8" s="73" t="s">
        <v>20</v>
      </c>
      <c r="J8" s="77">
        <f t="shared" ref="J8:J15" si="0">IF(H8="Raro",1,(IF(H8="Poco Probable",2,(IF(H8="Posible",3,(IF(H8="Probable",4,(IF(H8="Casi Seguro",5,0)))))))))</f>
        <v>4</v>
      </c>
      <c r="K8" s="77">
        <f t="shared" ref="K8:K15" si="1">IF(I8="Insignificante",1,(IF(I8="Menor",2,(IF(I8="Moderado",3,(IF(I8="Mayor",4,(IF(I8="Catastrófico",5,0)))))))))</f>
        <v>3</v>
      </c>
      <c r="L8" s="77">
        <f>J8*K8</f>
        <v>12</v>
      </c>
      <c r="M8" s="49" t="str">
        <f>IF(L8=1,"Bajo",(IF(L8=2,"Bajo",(IF(L8=3,"Bajo",(IF(L8=4,"Medio",(IF(L8=5,"Alto",(IF(L8=6,"Medio",(IF(L8=8,"Alto",(IF(L8=9,"Alto",(IF(L8=10,"Alto",(IF(L8=12,"Alto",(IF(L8=15,"Extremo",(IF(L8=16,"Extremo",(IF(L8=20,"Extremo",(IF(L8=25,"Extremo",(IF(L8&lt;=1,"Sin Dato")))))))))))))))))))))))))))))</f>
        <v>Alto</v>
      </c>
      <c r="N8" s="93" t="s">
        <v>373</v>
      </c>
      <c r="O8" s="73" t="s">
        <v>124</v>
      </c>
      <c r="P8" s="73" t="s">
        <v>374</v>
      </c>
      <c r="Q8" s="73" t="s">
        <v>2</v>
      </c>
      <c r="R8" s="63">
        <f t="shared" ref="R8:R15" si="2">IF(O8="Correctivo",5,(IF(O8="Preventivo",15,(IF(O8="Detectivo",20,0)))))</f>
        <v>15</v>
      </c>
      <c r="S8" s="63">
        <f t="shared" ref="S8:S15" si="3">IF(P8="Manual",5,(IF(P8="Automático",10,0)))</f>
        <v>10</v>
      </c>
      <c r="T8" s="63">
        <f t="shared" ref="T8:T15" si="4">IF(Q8="Probabilidad",0,(IF(Q8="Impacto",0,(IF(Q8="Ambos",10,0)))))</f>
        <v>0</v>
      </c>
      <c r="U8" s="63">
        <f t="shared" ref="U8:U15" si="5">SUM(R8+S8+T8)</f>
        <v>25</v>
      </c>
      <c r="V8" s="49" t="str">
        <f t="shared" ref="V8:V114" si="6">IF(U8=0,"Sin control",(IF(U8&lt;19,"Control Débil",(IF(((U8&gt;=20)*AND(U8&lt;29)),"Control Adecuado",IF(U8&gt;=30,"Control Fuerte","Error"))))))</f>
        <v>Control Adecuado</v>
      </c>
      <c r="W8" s="49" t="str">
        <f t="shared" ref="W8:W99" si="7">IF(Q8="Probabilidad","Cambie el valor de la probabilidad",(IF(Q8="Impacto","Cambie el valor del impacto",(IF(Q8="Ambos","Cambie probabilidad e impacto","Sin Acción")))))</f>
        <v>Cambie el valor de la probabilidad</v>
      </c>
      <c r="X8" s="50" t="s">
        <v>132</v>
      </c>
      <c r="Y8" s="49"/>
      <c r="Z8" s="49"/>
      <c r="AA8" s="63">
        <f t="shared" ref="AA8" si="8">IF(Y8="Raro",1,(IF(Y8="Poco Probable",2,(IF(Y8="Posible",3,(IF(Y8="Probable",4,(IF(Y8="Casi Seguro",5,0)))))))))</f>
        <v>0</v>
      </c>
      <c r="AB8" s="63">
        <f t="shared" ref="AB8" si="9">IF(Z8="Insignificante",1,(IF(Z8="Menor",2,(IF(Z8="Moderado",3,(IF(Z8="Mayor",4,(IF(Z8="Catastrófico",5,0)))))))))</f>
        <v>0</v>
      </c>
      <c r="AC8" s="63">
        <f t="shared" ref="AC8" si="10">AA8+AB8</f>
        <v>0</v>
      </c>
      <c r="AD8" s="101" t="str">
        <f t="shared" ref="AD8" si="11">IF(AC8=2,"Bajo",(IF(AC8=3,"Bajo",(IF(AC8=4,"Bajo",(IF(AC8=5,"Medio",(IF(AC8=6,"Alto",(IF(AC8=7,"Alto",(IF(AC8=8,"Extremo",(IF(AC8=9,"Extremo",(IF(AC8=10,"Extremo",(IF(AC8&lt;=1,"Sin Dato")))))))))))))))))))</f>
        <v>Sin Dato</v>
      </c>
      <c r="AE8" s="95"/>
      <c r="AF8" s="49"/>
      <c r="AH8" s="72" t="s">
        <v>93</v>
      </c>
      <c r="AI8" s="72" t="s">
        <v>108</v>
      </c>
      <c r="AJ8" s="72" t="s">
        <v>123</v>
      </c>
      <c r="AK8" s="74" t="s">
        <v>126</v>
      </c>
      <c r="AL8" s="74" t="s">
        <v>2</v>
      </c>
    </row>
    <row r="9" spans="1:38" ht="116.25" hidden="1" customHeight="1" x14ac:dyDescent="0.25">
      <c r="B9" s="75">
        <v>2</v>
      </c>
      <c r="C9" s="76" t="s">
        <v>63</v>
      </c>
      <c r="D9" s="73" t="s">
        <v>117</v>
      </c>
      <c r="E9" s="73" t="s">
        <v>375</v>
      </c>
      <c r="F9" s="73" t="s">
        <v>376</v>
      </c>
      <c r="G9" s="73" t="s">
        <v>377</v>
      </c>
      <c r="H9" s="73" t="s">
        <v>16</v>
      </c>
      <c r="I9" s="73" t="s">
        <v>20</v>
      </c>
      <c r="J9" s="77">
        <f t="shared" si="0"/>
        <v>3</v>
      </c>
      <c r="K9" s="77">
        <f t="shared" si="1"/>
        <v>3</v>
      </c>
      <c r="L9" s="77">
        <f t="shared" ref="L9:L72" si="12">J9*K9</f>
        <v>9</v>
      </c>
      <c r="M9" s="49" t="str">
        <f t="shared" ref="M9:M72" si="13">IF(L9=1,"Bajo",(IF(L9=2,"Bajo",(IF(L9=3,"Bajo",(IF(L9=4,"Medio",(IF(L9=5,"Alto",(IF(L9=6,"Medio",(IF(L9=8,"Alto",(IF(L9=9,"Alto",(IF(L9=10,"Alto",(IF(L9=12,"Alto",(IF(L9=15,"Extremo",(IF(L9=16,"Extremo",(IF(L9=20,"Extremo",(IF(L9=25,"Extremo",(IF(L9&lt;=1,"Sin Dato")))))))))))))))))))))))))))))</f>
        <v>Alto</v>
      </c>
      <c r="N9" s="93" t="s">
        <v>378</v>
      </c>
      <c r="O9" s="73" t="s">
        <v>123</v>
      </c>
      <c r="P9" s="73" t="s">
        <v>126</v>
      </c>
      <c r="Q9" s="73" t="s">
        <v>2</v>
      </c>
      <c r="R9" s="63">
        <f t="shared" si="2"/>
        <v>5</v>
      </c>
      <c r="S9" s="63">
        <f t="shared" si="3"/>
        <v>5</v>
      </c>
      <c r="T9" s="63">
        <f t="shared" si="4"/>
        <v>0</v>
      </c>
      <c r="U9" s="63">
        <f t="shared" si="5"/>
        <v>10</v>
      </c>
      <c r="V9" s="49" t="str">
        <f t="shared" si="6"/>
        <v>Control Débil</v>
      </c>
      <c r="W9" s="48" t="str">
        <f t="shared" si="7"/>
        <v>Cambie el valor de la probabilidad</v>
      </c>
      <c r="X9" s="65" t="s">
        <v>133</v>
      </c>
      <c r="Y9" s="49"/>
      <c r="Z9" s="49"/>
      <c r="AA9" s="63">
        <f t="shared" ref="AA9:AA72" si="14">IF(Y9="Raro",1,(IF(Y9="Poco Probable",2,(IF(Y9="Posible",3,(IF(Y9="Probable",4,(IF(Y9="Casi Seguro",5,0)))))))))</f>
        <v>0</v>
      </c>
      <c r="AB9" s="63">
        <f t="shared" ref="AB9:AB72" si="15">IF(Z9="Insignificante",1,(IF(Z9="Menor",2,(IF(Z9="Moderado",3,(IF(Z9="Mayor",4,(IF(Z9="Catastrófico",5,0)))))))))</f>
        <v>0</v>
      </c>
      <c r="AC9" s="63">
        <f t="shared" ref="AC9:AC72" si="16">AA9+AB9</f>
        <v>0</v>
      </c>
      <c r="AD9" s="101" t="str">
        <f t="shared" ref="AD9:AD72" si="17">IF(AC9=2,"Bajo",(IF(AC9=3,"Bajo",(IF(AC9=4,"Bajo",(IF(AC9=5,"Medio",(IF(AC9=6,"Alto",(IF(AC9=7,"Alto",(IF(AC9=8,"Extremo",(IF(AC9=9,"Extremo",(IF(AC9=10,"Extremo",(IF(AC9&lt;=1,"Sin Dato")))))))))))))))))))</f>
        <v>Sin Dato</v>
      </c>
      <c r="AE9" s="95"/>
      <c r="AF9" s="49"/>
      <c r="AH9" s="72" t="s">
        <v>62</v>
      </c>
      <c r="AI9" s="72" t="s">
        <v>109</v>
      </c>
      <c r="AJ9" s="72" t="s">
        <v>125</v>
      </c>
    </row>
    <row r="10" spans="1:38" ht="99" hidden="1" customHeight="1" x14ac:dyDescent="0.25">
      <c r="B10" s="75">
        <v>3</v>
      </c>
      <c r="C10" s="76" t="s">
        <v>62</v>
      </c>
      <c r="D10" s="73" t="s">
        <v>53</v>
      </c>
      <c r="E10" s="73" t="s">
        <v>379</v>
      </c>
      <c r="F10" s="73" t="s">
        <v>380</v>
      </c>
      <c r="G10" s="73" t="s">
        <v>135</v>
      </c>
      <c r="H10" s="73" t="s">
        <v>16</v>
      </c>
      <c r="I10" s="73" t="s">
        <v>20</v>
      </c>
      <c r="J10" s="63">
        <f t="shared" si="0"/>
        <v>3</v>
      </c>
      <c r="K10" s="63">
        <f t="shared" si="1"/>
        <v>3</v>
      </c>
      <c r="L10" s="77">
        <f t="shared" si="12"/>
        <v>9</v>
      </c>
      <c r="M10" s="49" t="str">
        <f t="shared" si="13"/>
        <v>Alto</v>
      </c>
      <c r="N10" s="93" t="s">
        <v>287</v>
      </c>
      <c r="O10" s="73" t="s">
        <v>124</v>
      </c>
      <c r="P10" s="73" t="s">
        <v>126</v>
      </c>
      <c r="Q10" s="73" t="s">
        <v>2</v>
      </c>
      <c r="R10" s="63">
        <f t="shared" si="2"/>
        <v>15</v>
      </c>
      <c r="S10" s="63">
        <f t="shared" si="3"/>
        <v>5</v>
      </c>
      <c r="T10" s="63">
        <f t="shared" si="4"/>
        <v>0</v>
      </c>
      <c r="U10" s="63">
        <f t="shared" si="5"/>
        <v>20</v>
      </c>
      <c r="V10" s="49" t="str">
        <f>IF(U10=0,"Sin control",(IF(U10&lt;19,"Control Débil",(IF(((U10&gt;=20)*AND(U10&lt;29)),"Control Adecuado",IF(U10&gt;=30,"Control Fuerte","Error"))))))</f>
        <v>Control Adecuado</v>
      </c>
      <c r="W10" s="49" t="str">
        <f>IF(Q10="Probabilidad","Cambie el valor de la probabilidad",(IF(Q10="Impacto","Cambie el valor del impacto",(IF(Q10="Ambos","Cambie probabilidad e impacto","Sin Acción")))))</f>
        <v>Cambie el valor de la probabilidad</v>
      </c>
      <c r="X10" s="50" t="s">
        <v>139</v>
      </c>
      <c r="Y10" s="49"/>
      <c r="Z10" s="49"/>
      <c r="AA10" s="63">
        <f t="shared" si="14"/>
        <v>0</v>
      </c>
      <c r="AB10" s="63">
        <f t="shared" si="15"/>
        <v>0</v>
      </c>
      <c r="AC10" s="63">
        <f t="shared" si="16"/>
        <v>0</v>
      </c>
      <c r="AD10" s="101" t="str">
        <f t="shared" si="17"/>
        <v>Sin Dato</v>
      </c>
      <c r="AE10" s="95"/>
      <c r="AF10" s="49"/>
      <c r="AH10" s="72" t="s">
        <v>63</v>
      </c>
      <c r="AI10" s="72" t="s">
        <v>110</v>
      </c>
    </row>
    <row r="11" spans="1:38" ht="102.75" hidden="1" customHeight="1" x14ac:dyDescent="0.25">
      <c r="B11" s="75">
        <v>4</v>
      </c>
      <c r="C11" s="76" t="s">
        <v>62</v>
      </c>
      <c r="D11" s="73" t="s">
        <v>53</v>
      </c>
      <c r="E11" s="73" t="s">
        <v>134</v>
      </c>
      <c r="F11" s="73" t="s">
        <v>381</v>
      </c>
      <c r="G11" s="73" t="s">
        <v>136</v>
      </c>
      <c r="H11" s="73" t="s">
        <v>16</v>
      </c>
      <c r="I11" s="73" t="s">
        <v>20</v>
      </c>
      <c r="J11" s="63">
        <f t="shared" si="0"/>
        <v>3</v>
      </c>
      <c r="K11" s="63">
        <f t="shared" si="1"/>
        <v>3</v>
      </c>
      <c r="L11" s="77">
        <f t="shared" si="12"/>
        <v>9</v>
      </c>
      <c r="M11" s="49" t="str">
        <f t="shared" si="13"/>
        <v>Alto</v>
      </c>
      <c r="N11" s="86" t="s">
        <v>382</v>
      </c>
      <c r="O11" s="73" t="s">
        <v>124</v>
      </c>
      <c r="P11" s="73" t="s">
        <v>126</v>
      </c>
      <c r="Q11" s="73" t="s">
        <v>137</v>
      </c>
      <c r="R11" s="63">
        <f t="shared" si="2"/>
        <v>15</v>
      </c>
      <c r="S11" s="63">
        <f t="shared" si="3"/>
        <v>5</v>
      </c>
      <c r="T11" s="63">
        <f t="shared" si="4"/>
        <v>10</v>
      </c>
      <c r="U11" s="63">
        <f t="shared" si="5"/>
        <v>30</v>
      </c>
      <c r="V11" s="49" t="str">
        <f>IF(U11=0,"Sin control",(IF(U11&lt;19,"Control Débil",(IF(((U11&gt;=20)*AND(U11&lt;29)),"Control Adecuado",IF(U11&gt;=30,"Control Fuerte","Error"))))))</f>
        <v>Control Fuerte</v>
      </c>
      <c r="W11" s="49" t="str">
        <f>IF(Q11="Probabilidad","Cambie el valor de la probabilidad",(IF(Q11="Impacto","Cambie el valor del impacto",(IF(Q11="Ambos","Cambie probabilidad e impacto","Sin Acción")))))</f>
        <v>Cambie probabilidad e impacto</v>
      </c>
      <c r="X11" s="50" t="s">
        <v>138</v>
      </c>
      <c r="Y11" s="49"/>
      <c r="Z11" s="49"/>
      <c r="AA11" s="63">
        <f t="shared" si="14"/>
        <v>0</v>
      </c>
      <c r="AB11" s="63">
        <f t="shared" si="15"/>
        <v>0</v>
      </c>
      <c r="AC11" s="63">
        <f t="shared" si="16"/>
        <v>0</v>
      </c>
      <c r="AD11" s="101" t="str">
        <f t="shared" si="17"/>
        <v>Sin Dato</v>
      </c>
      <c r="AE11" s="95"/>
      <c r="AF11" s="49"/>
      <c r="AH11" s="72" t="s">
        <v>64</v>
      </c>
      <c r="AI11" s="72" t="s">
        <v>111</v>
      </c>
    </row>
    <row r="12" spans="1:38" s="40" customFormat="1" ht="170.25" hidden="1" customHeight="1" x14ac:dyDescent="0.25">
      <c r="B12" s="75">
        <v>5</v>
      </c>
      <c r="C12" s="76" t="s">
        <v>62</v>
      </c>
      <c r="D12" s="73" t="s">
        <v>53</v>
      </c>
      <c r="E12" s="73" t="s">
        <v>140</v>
      </c>
      <c r="F12" s="73" t="s">
        <v>383</v>
      </c>
      <c r="G12" s="73" t="s">
        <v>384</v>
      </c>
      <c r="H12" s="49" t="s">
        <v>16</v>
      </c>
      <c r="I12" s="49" t="s">
        <v>13</v>
      </c>
      <c r="J12" s="63">
        <f t="shared" si="0"/>
        <v>3</v>
      </c>
      <c r="K12" s="63">
        <f t="shared" si="1"/>
        <v>4</v>
      </c>
      <c r="L12" s="77">
        <f t="shared" si="12"/>
        <v>12</v>
      </c>
      <c r="M12" s="49" t="str">
        <f t="shared" si="13"/>
        <v>Alto</v>
      </c>
      <c r="N12" s="93" t="s">
        <v>385</v>
      </c>
      <c r="O12" s="73" t="s">
        <v>124</v>
      </c>
      <c r="P12" s="73" t="s">
        <v>126</v>
      </c>
      <c r="Q12" s="73" t="s">
        <v>137</v>
      </c>
      <c r="R12" s="63">
        <f t="shared" si="2"/>
        <v>15</v>
      </c>
      <c r="S12" s="63">
        <f t="shared" si="3"/>
        <v>5</v>
      </c>
      <c r="T12" s="63">
        <f t="shared" si="4"/>
        <v>10</v>
      </c>
      <c r="U12" s="63">
        <f t="shared" si="5"/>
        <v>30</v>
      </c>
      <c r="V12" s="49" t="str">
        <f>IF(U12=0,"Sin control",(IF(U12&lt;19,"Control Débil",(IF(((U12&gt;=20)*AND(U12&lt;29)),"Control Adecuado",IF(U12&gt;=30,"Control Fuerte","Error"))))))</f>
        <v>Control Fuerte</v>
      </c>
      <c r="W12" s="49" t="str">
        <f>IF(Q12="Probabilidad","Cambie el valor de la probabilidad",(IF(Q12="Impacto","Cambie el valor del impacto",(IF(Q12="Ambos","Cambie probabilidad e impacto","Sin Acción")))))</f>
        <v>Cambie probabilidad e impacto</v>
      </c>
      <c r="X12" s="92" t="s">
        <v>291</v>
      </c>
      <c r="Y12" s="49"/>
      <c r="Z12" s="49"/>
      <c r="AA12" s="63">
        <f t="shared" si="14"/>
        <v>0</v>
      </c>
      <c r="AB12" s="63">
        <f t="shared" si="15"/>
        <v>0</v>
      </c>
      <c r="AC12" s="63">
        <f t="shared" si="16"/>
        <v>0</v>
      </c>
      <c r="AD12" s="101" t="str">
        <f t="shared" si="17"/>
        <v>Sin Dato</v>
      </c>
      <c r="AE12" s="95"/>
      <c r="AF12" s="49"/>
      <c r="AH12" s="72" t="s">
        <v>95</v>
      </c>
      <c r="AI12" s="72" t="s">
        <v>112</v>
      </c>
    </row>
    <row r="13" spans="1:38" s="40" customFormat="1" ht="165.75" hidden="1" x14ac:dyDescent="0.25">
      <c r="B13" s="75">
        <v>6</v>
      </c>
      <c r="C13" s="76" t="s">
        <v>94</v>
      </c>
      <c r="D13" s="73" t="s">
        <v>53</v>
      </c>
      <c r="E13" s="73" t="s">
        <v>141</v>
      </c>
      <c r="F13" s="73" t="s">
        <v>142</v>
      </c>
      <c r="G13" s="73" t="s">
        <v>288</v>
      </c>
      <c r="H13" s="49" t="s">
        <v>143</v>
      </c>
      <c r="I13" s="49" t="s">
        <v>13</v>
      </c>
      <c r="J13" s="63">
        <f t="shared" si="0"/>
        <v>2</v>
      </c>
      <c r="K13" s="63">
        <f t="shared" si="1"/>
        <v>4</v>
      </c>
      <c r="L13" s="77">
        <f t="shared" si="12"/>
        <v>8</v>
      </c>
      <c r="M13" s="49" t="str">
        <f t="shared" si="13"/>
        <v>Alto</v>
      </c>
      <c r="N13" s="81" t="s">
        <v>289</v>
      </c>
      <c r="O13" s="73" t="s">
        <v>124</v>
      </c>
      <c r="P13" s="73" t="s">
        <v>126</v>
      </c>
      <c r="Q13" s="73" t="s">
        <v>137</v>
      </c>
      <c r="R13" s="63">
        <f t="shared" si="2"/>
        <v>15</v>
      </c>
      <c r="S13" s="63">
        <f t="shared" si="3"/>
        <v>5</v>
      </c>
      <c r="T13" s="63">
        <f t="shared" si="4"/>
        <v>10</v>
      </c>
      <c r="U13" s="63">
        <f t="shared" si="5"/>
        <v>30</v>
      </c>
      <c r="V13" s="49" t="str">
        <f>IF(U13=0,"Sin control",(IF(U13&lt;19,"Control Débil",(IF(((U13&gt;=20)*AND(U13&lt;29)),"Control Adecuado",IF(U13&gt;=30,"Control Fuerte","Error"))))))</f>
        <v>Control Fuerte</v>
      </c>
      <c r="W13" s="49" t="str">
        <f>IF(Q13="Probabilidad","Cambie el valor de la probabilidad",(IF(Q13="Impacto","Cambie el valor del impacto",(IF(Q13="Ambos","Cambie probabilidad e impacto","Sin Acción")))))</f>
        <v>Cambie probabilidad e impacto</v>
      </c>
      <c r="X13" s="50" t="s">
        <v>290</v>
      </c>
      <c r="Y13" s="49"/>
      <c r="Z13" s="49"/>
      <c r="AA13" s="63">
        <f t="shared" si="14"/>
        <v>0</v>
      </c>
      <c r="AB13" s="63">
        <f t="shared" si="15"/>
        <v>0</v>
      </c>
      <c r="AC13" s="63">
        <f t="shared" si="16"/>
        <v>0</v>
      </c>
      <c r="AD13" s="101" t="str">
        <f t="shared" si="17"/>
        <v>Sin Dato</v>
      </c>
      <c r="AE13" s="95"/>
      <c r="AF13" s="49"/>
      <c r="AH13" s="72" t="s">
        <v>94</v>
      </c>
      <c r="AI13" s="72" t="s">
        <v>113</v>
      </c>
    </row>
    <row r="14" spans="1:38" s="40" customFormat="1" ht="105" hidden="1" customHeight="1" x14ac:dyDescent="0.25">
      <c r="B14" s="75">
        <v>7</v>
      </c>
      <c r="C14" s="76" t="s">
        <v>94</v>
      </c>
      <c r="D14" s="73" t="s">
        <v>119</v>
      </c>
      <c r="E14" s="73" t="s">
        <v>144</v>
      </c>
      <c r="F14" s="78" t="s">
        <v>148</v>
      </c>
      <c r="G14" s="73" t="s">
        <v>145</v>
      </c>
      <c r="H14" s="49" t="s">
        <v>143</v>
      </c>
      <c r="I14" s="49" t="s">
        <v>20</v>
      </c>
      <c r="J14" s="63">
        <f t="shared" si="0"/>
        <v>2</v>
      </c>
      <c r="K14" s="63">
        <f t="shared" si="1"/>
        <v>3</v>
      </c>
      <c r="L14" s="77">
        <f t="shared" si="12"/>
        <v>6</v>
      </c>
      <c r="M14" s="49" t="str">
        <f t="shared" si="13"/>
        <v>Medio</v>
      </c>
      <c r="N14" s="93" t="s">
        <v>292</v>
      </c>
      <c r="O14" s="73" t="s">
        <v>124</v>
      </c>
      <c r="P14" s="73" t="s">
        <v>126</v>
      </c>
      <c r="Q14" s="73" t="s">
        <v>2</v>
      </c>
      <c r="R14" s="63">
        <f t="shared" si="2"/>
        <v>15</v>
      </c>
      <c r="S14" s="63">
        <f t="shared" si="3"/>
        <v>5</v>
      </c>
      <c r="T14" s="63">
        <f t="shared" si="4"/>
        <v>0</v>
      </c>
      <c r="U14" s="63">
        <f t="shared" si="5"/>
        <v>20</v>
      </c>
      <c r="V14" s="49" t="str">
        <f>IF(U14=0,"Sin control",(IF(U14&lt;19,"Control Débil",(IF(((U14&gt;=20)*AND(U14&lt;29)),"Control Adecuado",IF(U14&gt;=30,"Control Fuerte","Error"))))))</f>
        <v>Control Adecuado</v>
      </c>
      <c r="W14" s="49" t="str">
        <f>IF(Q14="Probabilidad","Cambie el valor de la probabilidad",(IF(Q14="Impacto","Cambie el valor del impacto",(IF(Q14="Ambos","Cambie probabilidad e impacto","Sin Acción")))))</f>
        <v>Cambie el valor de la probabilidad</v>
      </c>
      <c r="X14" s="86" t="s">
        <v>151</v>
      </c>
      <c r="Y14" s="49"/>
      <c r="Z14" s="49"/>
      <c r="AA14" s="63">
        <f t="shared" si="14"/>
        <v>0</v>
      </c>
      <c r="AB14" s="63">
        <f t="shared" si="15"/>
        <v>0</v>
      </c>
      <c r="AC14" s="63">
        <f t="shared" si="16"/>
        <v>0</v>
      </c>
      <c r="AD14" s="101" t="str">
        <f t="shared" si="17"/>
        <v>Sin Dato</v>
      </c>
      <c r="AE14" s="95"/>
      <c r="AF14" s="49"/>
      <c r="AH14" s="72" t="s">
        <v>128</v>
      </c>
      <c r="AI14" s="72" t="s">
        <v>114</v>
      </c>
    </row>
    <row r="15" spans="1:38" ht="126.75" hidden="1" customHeight="1" x14ac:dyDescent="0.25">
      <c r="B15" s="75">
        <v>8</v>
      </c>
      <c r="C15" s="76" t="s">
        <v>128</v>
      </c>
      <c r="D15" s="73" t="s">
        <v>119</v>
      </c>
      <c r="E15" s="73" t="s">
        <v>146</v>
      </c>
      <c r="F15" s="78" t="s">
        <v>147</v>
      </c>
      <c r="G15" s="79" t="s">
        <v>149</v>
      </c>
      <c r="H15" s="49" t="s">
        <v>143</v>
      </c>
      <c r="I15" s="49" t="s">
        <v>20</v>
      </c>
      <c r="J15" s="63">
        <f t="shared" si="0"/>
        <v>2</v>
      </c>
      <c r="K15" s="63">
        <f t="shared" si="1"/>
        <v>3</v>
      </c>
      <c r="L15" s="77">
        <f t="shared" si="12"/>
        <v>6</v>
      </c>
      <c r="M15" s="49" t="str">
        <f t="shared" si="13"/>
        <v>Medio</v>
      </c>
      <c r="N15" s="81" t="s">
        <v>293</v>
      </c>
      <c r="O15" s="73" t="s">
        <v>124</v>
      </c>
      <c r="P15" s="73" t="s">
        <v>126</v>
      </c>
      <c r="Q15" s="73" t="s">
        <v>2</v>
      </c>
      <c r="R15" s="63">
        <f t="shared" si="2"/>
        <v>15</v>
      </c>
      <c r="S15" s="63">
        <f t="shared" si="3"/>
        <v>5</v>
      </c>
      <c r="T15" s="63">
        <f t="shared" si="4"/>
        <v>0</v>
      </c>
      <c r="U15" s="63">
        <f t="shared" si="5"/>
        <v>20</v>
      </c>
      <c r="V15" s="49" t="str">
        <f t="shared" si="6"/>
        <v>Control Adecuado</v>
      </c>
      <c r="W15" s="49" t="str">
        <f t="shared" si="7"/>
        <v>Cambie el valor de la probabilidad</v>
      </c>
      <c r="X15" s="86" t="s">
        <v>150</v>
      </c>
      <c r="Y15" s="49"/>
      <c r="Z15" s="49"/>
      <c r="AA15" s="63">
        <f t="shared" si="14"/>
        <v>0</v>
      </c>
      <c r="AB15" s="63">
        <f t="shared" si="15"/>
        <v>0</v>
      </c>
      <c r="AC15" s="63">
        <f t="shared" si="16"/>
        <v>0</v>
      </c>
      <c r="AD15" s="101" t="str">
        <f t="shared" si="17"/>
        <v>Sin Dato</v>
      </c>
      <c r="AE15" s="95"/>
      <c r="AF15" s="49"/>
      <c r="AI15" s="72" t="s">
        <v>115</v>
      </c>
    </row>
    <row r="16" spans="1:38" ht="255" hidden="1" x14ac:dyDescent="0.25">
      <c r="A16" s="44"/>
      <c r="B16" s="75">
        <v>9</v>
      </c>
      <c r="C16" s="76" t="s">
        <v>62</v>
      </c>
      <c r="D16" s="73" t="s">
        <v>119</v>
      </c>
      <c r="E16" s="73" t="s">
        <v>386</v>
      </c>
      <c r="F16" s="79" t="s">
        <v>154</v>
      </c>
      <c r="G16" s="79" t="s">
        <v>155</v>
      </c>
      <c r="H16" s="49" t="s">
        <v>17</v>
      </c>
      <c r="I16" s="49" t="s">
        <v>13</v>
      </c>
      <c r="J16" s="63">
        <f t="shared" ref="J16:J38" si="18">IF(H16="Raro",1,(IF(H16="Poco Probable",2,(IF(H16="Posible",3,(IF(H16="Probable",4,(IF(H16="Casi Seguro",5,0)))))))))</f>
        <v>4</v>
      </c>
      <c r="K16" s="63">
        <f t="shared" ref="K16:K38" si="19">IF(I16="Insignificante",1,(IF(I16="Menor",2,(IF(I16="Moderado",3,(IF(I16="Mayor",4,(IF(I16="Catastrófico",5,0)))))))))</f>
        <v>4</v>
      </c>
      <c r="L16" s="77">
        <f t="shared" si="12"/>
        <v>16</v>
      </c>
      <c r="M16" s="49" t="str">
        <f t="shared" si="13"/>
        <v>Extremo</v>
      </c>
      <c r="N16" s="93" t="s">
        <v>294</v>
      </c>
      <c r="O16" s="73" t="s">
        <v>124</v>
      </c>
      <c r="P16" s="73" t="s">
        <v>126</v>
      </c>
      <c r="Q16" s="73" t="s">
        <v>2</v>
      </c>
      <c r="R16" s="63">
        <f t="shared" ref="R16:R38" si="20">IF(O16="Correctivo",5,(IF(O16="Preventivo",15,(IF(O16="Detectivo",20,0)))))</f>
        <v>15</v>
      </c>
      <c r="S16" s="63">
        <f t="shared" ref="S16:S38" si="21">IF(P16="Manual",5,(IF(P16="Automático",10,0)))</f>
        <v>5</v>
      </c>
      <c r="T16" s="63">
        <f t="shared" ref="T16:T38" si="22">IF(Q16="Probabilidad",0,(IF(Q16="Impacto",0,(IF(Q16="Ambos",10,0)))))</f>
        <v>0</v>
      </c>
      <c r="U16" s="63">
        <f t="shared" ref="U16:U38" si="23">SUM(R16+S16+T16)</f>
        <v>20</v>
      </c>
      <c r="V16" s="49" t="str">
        <f t="shared" si="6"/>
        <v>Control Adecuado</v>
      </c>
      <c r="W16" s="49" t="str">
        <f t="shared" si="7"/>
        <v>Cambie el valor de la probabilidad</v>
      </c>
      <c r="X16" s="66" t="s">
        <v>387</v>
      </c>
      <c r="Y16" s="49"/>
      <c r="Z16" s="49"/>
      <c r="AA16" s="63">
        <f t="shared" si="14"/>
        <v>0</v>
      </c>
      <c r="AB16" s="63">
        <f t="shared" si="15"/>
        <v>0</v>
      </c>
      <c r="AC16" s="63">
        <f t="shared" si="16"/>
        <v>0</v>
      </c>
      <c r="AD16" s="101" t="str">
        <f t="shared" si="17"/>
        <v>Sin Dato</v>
      </c>
      <c r="AE16" s="95"/>
      <c r="AF16" s="49"/>
      <c r="AI16" s="72" t="s">
        <v>116</v>
      </c>
    </row>
    <row r="17" spans="1:35" ht="252.75" hidden="1" customHeight="1" x14ac:dyDescent="0.25">
      <c r="B17" s="75">
        <v>10</v>
      </c>
      <c r="C17" s="76" t="s">
        <v>62</v>
      </c>
      <c r="D17" s="73" t="s">
        <v>119</v>
      </c>
      <c r="E17" s="73" t="s">
        <v>152</v>
      </c>
      <c r="F17" s="73" t="s">
        <v>156</v>
      </c>
      <c r="G17" s="79" t="s">
        <v>157</v>
      </c>
      <c r="H17" s="49" t="s">
        <v>15</v>
      </c>
      <c r="I17" s="49" t="s">
        <v>20</v>
      </c>
      <c r="J17" s="63">
        <f t="shared" si="18"/>
        <v>1</v>
      </c>
      <c r="K17" s="63">
        <f t="shared" si="19"/>
        <v>3</v>
      </c>
      <c r="L17" s="77">
        <f t="shared" si="12"/>
        <v>3</v>
      </c>
      <c r="M17" s="49" t="str">
        <f t="shared" si="13"/>
        <v>Bajo</v>
      </c>
      <c r="N17" s="93" t="s">
        <v>295</v>
      </c>
      <c r="O17" s="73" t="s">
        <v>125</v>
      </c>
      <c r="P17" s="73" t="s">
        <v>126</v>
      </c>
      <c r="Q17" s="73" t="s">
        <v>2</v>
      </c>
      <c r="R17" s="63">
        <f t="shared" si="20"/>
        <v>20</v>
      </c>
      <c r="S17" s="63">
        <f t="shared" si="21"/>
        <v>5</v>
      </c>
      <c r="T17" s="63">
        <f t="shared" si="22"/>
        <v>0</v>
      </c>
      <c r="U17" s="63">
        <f t="shared" si="23"/>
        <v>25</v>
      </c>
      <c r="V17" s="49" t="str">
        <f t="shared" si="6"/>
        <v>Control Adecuado</v>
      </c>
      <c r="W17" s="49" t="str">
        <f t="shared" si="7"/>
        <v>Cambie el valor de la probabilidad</v>
      </c>
      <c r="X17" s="86" t="s">
        <v>296</v>
      </c>
      <c r="Y17" s="49"/>
      <c r="Z17" s="49"/>
      <c r="AA17" s="63">
        <f t="shared" si="14"/>
        <v>0</v>
      </c>
      <c r="AB17" s="63">
        <f t="shared" si="15"/>
        <v>0</v>
      </c>
      <c r="AC17" s="63">
        <f t="shared" si="16"/>
        <v>0</v>
      </c>
      <c r="AD17" s="101" t="str">
        <f t="shared" si="17"/>
        <v>Sin Dato</v>
      </c>
      <c r="AE17" s="95"/>
      <c r="AF17" s="49"/>
      <c r="AI17" s="72" t="s">
        <v>117</v>
      </c>
    </row>
    <row r="18" spans="1:35" ht="318.75" hidden="1" x14ac:dyDescent="0.25">
      <c r="A18" s="44"/>
      <c r="B18" s="75">
        <v>11</v>
      </c>
      <c r="C18" s="76" t="s">
        <v>62</v>
      </c>
      <c r="D18" s="73" t="s">
        <v>119</v>
      </c>
      <c r="E18" s="73" t="s">
        <v>153</v>
      </c>
      <c r="F18" s="73" t="s">
        <v>158</v>
      </c>
      <c r="G18" s="73" t="s">
        <v>159</v>
      </c>
      <c r="H18" s="49" t="s">
        <v>17</v>
      </c>
      <c r="I18" s="49" t="s">
        <v>13</v>
      </c>
      <c r="J18" s="63">
        <f t="shared" si="18"/>
        <v>4</v>
      </c>
      <c r="K18" s="63">
        <f t="shared" si="19"/>
        <v>4</v>
      </c>
      <c r="L18" s="77">
        <f t="shared" si="12"/>
        <v>16</v>
      </c>
      <c r="M18" s="49" t="str">
        <f t="shared" si="13"/>
        <v>Extremo</v>
      </c>
      <c r="N18" s="93" t="s">
        <v>297</v>
      </c>
      <c r="O18" s="73" t="s">
        <v>124</v>
      </c>
      <c r="P18" s="73" t="s">
        <v>126</v>
      </c>
      <c r="Q18" s="73" t="s">
        <v>2</v>
      </c>
      <c r="R18" s="63">
        <f t="shared" si="20"/>
        <v>15</v>
      </c>
      <c r="S18" s="63">
        <f t="shared" si="21"/>
        <v>5</v>
      </c>
      <c r="T18" s="63">
        <f t="shared" si="22"/>
        <v>0</v>
      </c>
      <c r="U18" s="63">
        <f t="shared" si="23"/>
        <v>20</v>
      </c>
      <c r="V18" s="49" t="str">
        <f t="shared" si="6"/>
        <v>Control Adecuado</v>
      </c>
      <c r="W18" s="49" t="str">
        <f t="shared" si="7"/>
        <v>Cambie el valor de la probabilidad</v>
      </c>
      <c r="X18" s="66" t="s">
        <v>179</v>
      </c>
      <c r="Y18" s="49"/>
      <c r="Z18" s="49"/>
      <c r="AA18" s="63">
        <f t="shared" si="14"/>
        <v>0</v>
      </c>
      <c r="AB18" s="63">
        <f t="shared" si="15"/>
        <v>0</v>
      </c>
      <c r="AC18" s="63">
        <f t="shared" si="16"/>
        <v>0</v>
      </c>
      <c r="AD18" s="101" t="str">
        <f t="shared" si="17"/>
        <v>Sin Dato</v>
      </c>
      <c r="AE18" s="94"/>
      <c r="AF18" s="49"/>
      <c r="AI18" s="72" t="s">
        <v>118</v>
      </c>
    </row>
    <row r="19" spans="1:35" ht="96" hidden="1" customHeight="1" x14ac:dyDescent="0.25">
      <c r="B19" s="75">
        <v>12</v>
      </c>
      <c r="C19" s="54" t="s">
        <v>63</v>
      </c>
      <c r="D19" s="49" t="s">
        <v>120</v>
      </c>
      <c r="E19" s="158" t="s">
        <v>161</v>
      </c>
      <c r="F19" s="66" t="s">
        <v>160</v>
      </c>
      <c r="G19" s="66" t="s">
        <v>162</v>
      </c>
      <c r="H19" s="49" t="s">
        <v>18</v>
      </c>
      <c r="I19" s="49" t="s">
        <v>20</v>
      </c>
      <c r="J19" s="63">
        <f t="shared" si="18"/>
        <v>5</v>
      </c>
      <c r="K19" s="63">
        <f t="shared" si="19"/>
        <v>3</v>
      </c>
      <c r="L19" s="77">
        <f t="shared" si="12"/>
        <v>15</v>
      </c>
      <c r="M19" s="49" t="str">
        <f t="shared" si="13"/>
        <v>Extremo</v>
      </c>
      <c r="N19" s="93" t="s">
        <v>168</v>
      </c>
      <c r="O19" s="73" t="s">
        <v>124</v>
      </c>
      <c r="P19" s="73" t="s">
        <v>126</v>
      </c>
      <c r="Q19" s="73" t="s">
        <v>2</v>
      </c>
      <c r="R19" s="63">
        <f t="shared" si="20"/>
        <v>15</v>
      </c>
      <c r="S19" s="63">
        <f t="shared" si="21"/>
        <v>5</v>
      </c>
      <c r="T19" s="63">
        <f t="shared" si="22"/>
        <v>0</v>
      </c>
      <c r="U19" s="63">
        <f t="shared" si="23"/>
        <v>20</v>
      </c>
      <c r="V19" s="49" t="str">
        <f t="shared" si="6"/>
        <v>Control Adecuado</v>
      </c>
      <c r="W19" s="49" t="str">
        <f t="shared" si="7"/>
        <v>Cambie el valor de la probabilidad</v>
      </c>
      <c r="X19" s="93" t="s">
        <v>388</v>
      </c>
      <c r="Y19" s="49"/>
      <c r="Z19" s="49"/>
      <c r="AA19" s="63">
        <f t="shared" si="14"/>
        <v>0</v>
      </c>
      <c r="AB19" s="63">
        <f t="shared" si="15"/>
        <v>0</v>
      </c>
      <c r="AC19" s="63">
        <f t="shared" si="16"/>
        <v>0</v>
      </c>
      <c r="AD19" s="101" t="str">
        <f t="shared" si="17"/>
        <v>Sin Dato</v>
      </c>
      <c r="AE19" s="106"/>
      <c r="AF19" s="105"/>
      <c r="AI19" s="72" t="s">
        <v>119</v>
      </c>
    </row>
    <row r="20" spans="1:35" ht="92.25" hidden="1" customHeight="1" x14ac:dyDescent="0.25">
      <c r="B20" s="75">
        <v>13</v>
      </c>
      <c r="C20" s="54" t="s">
        <v>94</v>
      </c>
      <c r="D20" s="49" t="s">
        <v>120</v>
      </c>
      <c r="E20" s="159"/>
      <c r="F20" s="66" t="s">
        <v>163</v>
      </c>
      <c r="G20" s="66" t="s">
        <v>164</v>
      </c>
      <c r="H20" s="49" t="s">
        <v>15</v>
      </c>
      <c r="I20" s="49" t="s">
        <v>20</v>
      </c>
      <c r="J20" s="63">
        <f t="shared" si="18"/>
        <v>1</v>
      </c>
      <c r="K20" s="63">
        <f t="shared" si="19"/>
        <v>3</v>
      </c>
      <c r="L20" s="77">
        <f t="shared" si="12"/>
        <v>3</v>
      </c>
      <c r="M20" s="49" t="str">
        <f t="shared" si="13"/>
        <v>Bajo</v>
      </c>
      <c r="N20" s="93" t="s">
        <v>165</v>
      </c>
      <c r="O20" s="73" t="s">
        <v>124</v>
      </c>
      <c r="P20" s="73" t="s">
        <v>126</v>
      </c>
      <c r="Q20" s="73" t="s">
        <v>3</v>
      </c>
      <c r="R20" s="63">
        <f t="shared" si="20"/>
        <v>15</v>
      </c>
      <c r="S20" s="63">
        <f t="shared" si="21"/>
        <v>5</v>
      </c>
      <c r="T20" s="63">
        <f t="shared" si="22"/>
        <v>0</v>
      </c>
      <c r="U20" s="63">
        <f t="shared" si="23"/>
        <v>20</v>
      </c>
      <c r="V20" s="49" t="str">
        <f t="shared" si="6"/>
        <v>Control Adecuado</v>
      </c>
      <c r="W20" s="49" t="str">
        <f t="shared" si="7"/>
        <v>Cambie el valor del impacto</v>
      </c>
      <c r="X20" s="66" t="s">
        <v>389</v>
      </c>
      <c r="Y20" s="49"/>
      <c r="Z20" s="49"/>
      <c r="AA20" s="63">
        <f t="shared" si="14"/>
        <v>0</v>
      </c>
      <c r="AB20" s="63">
        <f t="shared" si="15"/>
        <v>0</v>
      </c>
      <c r="AC20" s="63">
        <f t="shared" si="16"/>
        <v>0</v>
      </c>
      <c r="AD20" s="101" t="str">
        <f t="shared" si="17"/>
        <v>Sin Dato</v>
      </c>
      <c r="AE20" s="106"/>
      <c r="AF20" s="105"/>
      <c r="AI20" s="72" t="s">
        <v>120</v>
      </c>
    </row>
    <row r="21" spans="1:35" ht="112.5" hidden="1" customHeight="1" x14ac:dyDescent="0.25">
      <c r="A21" s="44"/>
      <c r="B21" s="75">
        <v>14</v>
      </c>
      <c r="C21" s="54" t="s">
        <v>63</v>
      </c>
      <c r="D21" s="49" t="s">
        <v>120</v>
      </c>
      <c r="E21" s="66" t="s">
        <v>485</v>
      </c>
      <c r="F21" s="80" t="s">
        <v>390</v>
      </c>
      <c r="G21" s="80" t="s">
        <v>391</v>
      </c>
      <c r="H21" s="49" t="s">
        <v>17</v>
      </c>
      <c r="I21" s="49" t="s">
        <v>20</v>
      </c>
      <c r="J21" s="63">
        <f t="shared" si="18"/>
        <v>4</v>
      </c>
      <c r="K21" s="63">
        <f t="shared" si="19"/>
        <v>3</v>
      </c>
      <c r="L21" s="77">
        <f t="shared" si="12"/>
        <v>12</v>
      </c>
      <c r="M21" s="49" t="str">
        <f t="shared" si="13"/>
        <v>Alto</v>
      </c>
      <c r="N21" s="93" t="s">
        <v>392</v>
      </c>
      <c r="O21" s="73" t="s">
        <v>124</v>
      </c>
      <c r="P21" s="73" t="s">
        <v>126</v>
      </c>
      <c r="Q21" s="73" t="s">
        <v>137</v>
      </c>
      <c r="R21" s="63">
        <f t="shared" si="20"/>
        <v>15</v>
      </c>
      <c r="S21" s="63">
        <f t="shared" si="21"/>
        <v>5</v>
      </c>
      <c r="T21" s="63">
        <f t="shared" si="22"/>
        <v>10</v>
      </c>
      <c r="U21" s="63">
        <f t="shared" si="23"/>
        <v>30</v>
      </c>
      <c r="V21" s="49" t="str">
        <f t="shared" si="6"/>
        <v>Control Fuerte</v>
      </c>
      <c r="W21" s="49" t="str">
        <f t="shared" si="7"/>
        <v>Cambie probabilidad e impacto</v>
      </c>
      <c r="X21" s="66" t="s">
        <v>166</v>
      </c>
      <c r="Y21" s="49"/>
      <c r="Z21" s="49"/>
      <c r="AA21" s="63">
        <f t="shared" si="14"/>
        <v>0</v>
      </c>
      <c r="AB21" s="63">
        <f t="shared" si="15"/>
        <v>0</v>
      </c>
      <c r="AC21" s="63">
        <f t="shared" si="16"/>
        <v>0</v>
      </c>
      <c r="AD21" s="101" t="str">
        <f t="shared" si="17"/>
        <v>Sin Dato</v>
      </c>
      <c r="AE21" s="106"/>
      <c r="AF21" s="105"/>
      <c r="AI21" s="72" t="s">
        <v>53</v>
      </c>
    </row>
    <row r="22" spans="1:35" ht="72" hidden="1" customHeight="1" x14ac:dyDescent="0.25">
      <c r="B22" s="75">
        <v>15</v>
      </c>
      <c r="C22" s="54" t="s">
        <v>64</v>
      </c>
      <c r="D22" s="49" t="s">
        <v>120</v>
      </c>
      <c r="E22" s="81" t="s">
        <v>167</v>
      </c>
      <c r="F22" s="80" t="s">
        <v>393</v>
      </c>
      <c r="G22" s="80" t="s">
        <v>394</v>
      </c>
      <c r="H22" s="49" t="s">
        <v>16</v>
      </c>
      <c r="I22" s="49" t="s">
        <v>13</v>
      </c>
      <c r="J22" s="63">
        <f t="shared" si="18"/>
        <v>3</v>
      </c>
      <c r="K22" s="63">
        <f t="shared" si="19"/>
        <v>4</v>
      </c>
      <c r="L22" s="77">
        <f t="shared" si="12"/>
        <v>12</v>
      </c>
      <c r="M22" s="49" t="str">
        <f t="shared" si="13"/>
        <v>Alto</v>
      </c>
      <c r="N22" s="93" t="s">
        <v>395</v>
      </c>
      <c r="O22" s="73" t="s">
        <v>124</v>
      </c>
      <c r="P22" s="73" t="s">
        <v>126</v>
      </c>
      <c r="Q22" s="73" t="s">
        <v>2</v>
      </c>
      <c r="R22" s="63">
        <f t="shared" si="20"/>
        <v>15</v>
      </c>
      <c r="S22" s="63">
        <f t="shared" si="21"/>
        <v>5</v>
      </c>
      <c r="T22" s="63">
        <f t="shared" si="22"/>
        <v>0</v>
      </c>
      <c r="U22" s="63">
        <f t="shared" si="23"/>
        <v>20</v>
      </c>
      <c r="V22" s="49" t="str">
        <f t="shared" si="6"/>
        <v>Control Adecuado</v>
      </c>
      <c r="W22" s="49" t="str">
        <f t="shared" si="7"/>
        <v>Cambie el valor de la probabilidad</v>
      </c>
      <c r="X22" s="66" t="s">
        <v>169</v>
      </c>
      <c r="Y22" s="49"/>
      <c r="Z22" s="49"/>
      <c r="AA22" s="63">
        <f t="shared" si="14"/>
        <v>0</v>
      </c>
      <c r="AB22" s="63">
        <f t="shared" si="15"/>
        <v>0</v>
      </c>
      <c r="AC22" s="63">
        <f t="shared" si="16"/>
        <v>0</v>
      </c>
      <c r="AD22" s="101" t="str">
        <f t="shared" si="17"/>
        <v>Sin Dato</v>
      </c>
      <c r="AE22" s="106"/>
      <c r="AF22" s="105"/>
      <c r="AI22" s="72" t="s">
        <v>121</v>
      </c>
    </row>
    <row r="23" spans="1:35" ht="76.5" hidden="1" x14ac:dyDescent="0.25">
      <c r="B23" s="75">
        <v>16</v>
      </c>
      <c r="C23" s="54" t="s">
        <v>128</v>
      </c>
      <c r="D23" s="49" t="s">
        <v>120</v>
      </c>
      <c r="E23" s="66" t="s">
        <v>396</v>
      </c>
      <c r="F23" s="80" t="s">
        <v>397</v>
      </c>
      <c r="G23" s="80" t="s">
        <v>162</v>
      </c>
      <c r="H23" s="49" t="s">
        <v>143</v>
      </c>
      <c r="I23" s="49" t="s">
        <v>13</v>
      </c>
      <c r="J23" s="63">
        <f t="shared" si="18"/>
        <v>2</v>
      </c>
      <c r="K23" s="63">
        <f t="shared" si="19"/>
        <v>4</v>
      </c>
      <c r="L23" s="77">
        <f t="shared" si="12"/>
        <v>8</v>
      </c>
      <c r="M23" s="49" t="str">
        <f t="shared" si="13"/>
        <v>Alto</v>
      </c>
      <c r="N23" s="93" t="s">
        <v>170</v>
      </c>
      <c r="O23" s="73" t="s">
        <v>124</v>
      </c>
      <c r="P23" s="73" t="s">
        <v>374</v>
      </c>
      <c r="Q23" s="73" t="s">
        <v>3</v>
      </c>
      <c r="R23" s="63">
        <f t="shared" si="20"/>
        <v>15</v>
      </c>
      <c r="S23" s="63">
        <f t="shared" si="21"/>
        <v>10</v>
      </c>
      <c r="T23" s="63">
        <f t="shared" si="22"/>
        <v>0</v>
      </c>
      <c r="U23" s="63">
        <f t="shared" si="23"/>
        <v>25</v>
      </c>
      <c r="V23" s="49" t="str">
        <f t="shared" si="6"/>
        <v>Control Adecuado</v>
      </c>
      <c r="W23" s="49" t="str">
        <f t="shared" si="7"/>
        <v>Cambie el valor del impacto</v>
      </c>
      <c r="X23" s="66" t="s">
        <v>398</v>
      </c>
      <c r="Y23" s="49"/>
      <c r="Z23" s="49"/>
      <c r="AA23" s="63">
        <f t="shared" si="14"/>
        <v>0</v>
      </c>
      <c r="AB23" s="63">
        <f t="shared" si="15"/>
        <v>0</v>
      </c>
      <c r="AC23" s="63">
        <f t="shared" si="16"/>
        <v>0</v>
      </c>
      <c r="AD23" s="101" t="str">
        <f t="shared" si="17"/>
        <v>Sin Dato</v>
      </c>
      <c r="AE23" s="106"/>
      <c r="AF23" s="105"/>
      <c r="AI23" s="72" t="s">
        <v>122</v>
      </c>
    </row>
    <row r="24" spans="1:35" ht="186.75" hidden="1" customHeight="1" x14ac:dyDescent="0.25">
      <c r="B24" s="75">
        <v>17</v>
      </c>
      <c r="C24" s="54" t="s">
        <v>62</v>
      </c>
      <c r="D24" s="49" t="s">
        <v>114</v>
      </c>
      <c r="E24" s="82" t="s">
        <v>171</v>
      </c>
      <c r="F24" s="83" t="s">
        <v>399</v>
      </c>
      <c r="G24" s="83" t="s">
        <v>172</v>
      </c>
      <c r="H24" s="49" t="s">
        <v>16</v>
      </c>
      <c r="I24" s="49" t="s">
        <v>12</v>
      </c>
      <c r="J24" s="63">
        <f t="shared" si="18"/>
        <v>3</v>
      </c>
      <c r="K24" s="63">
        <f t="shared" si="19"/>
        <v>2</v>
      </c>
      <c r="L24" s="77">
        <f t="shared" si="12"/>
        <v>6</v>
      </c>
      <c r="M24" s="49" t="str">
        <f t="shared" si="13"/>
        <v>Medio</v>
      </c>
      <c r="N24" s="93" t="s">
        <v>400</v>
      </c>
      <c r="O24" s="73" t="s">
        <v>124</v>
      </c>
      <c r="P24" s="73" t="s">
        <v>126</v>
      </c>
      <c r="Q24" s="73" t="s">
        <v>137</v>
      </c>
      <c r="R24" s="63">
        <f t="shared" si="20"/>
        <v>15</v>
      </c>
      <c r="S24" s="63">
        <f t="shared" si="21"/>
        <v>5</v>
      </c>
      <c r="T24" s="63">
        <f t="shared" si="22"/>
        <v>10</v>
      </c>
      <c r="U24" s="63">
        <f t="shared" si="23"/>
        <v>30</v>
      </c>
      <c r="V24" s="49" t="str">
        <f t="shared" si="6"/>
        <v>Control Fuerte</v>
      </c>
      <c r="W24" s="49" t="str">
        <f t="shared" si="7"/>
        <v>Cambie probabilidad e impacto</v>
      </c>
      <c r="X24" s="66" t="s">
        <v>177</v>
      </c>
      <c r="Y24" s="49"/>
      <c r="Z24" s="49"/>
      <c r="AA24" s="63">
        <f t="shared" si="14"/>
        <v>0</v>
      </c>
      <c r="AB24" s="63">
        <f t="shared" si="15"/>
        <v>0</v>
      </c>
      <c r="AC24" s="63">
        <f t="shared" si="16"/>
        <v>0</v>
      </c>
      <c r="AD24" s="101" t="str">
        <f t="shared" si="17"/>
        <v>Sin Dato</v>
      </c>
      <c r="AE24" s="81"/>
      <c r="AF24" s="49"/>
      <c r="AI24" s="72" t="s">
        <v>263</v>
      </c>
    </row>
    <row r="25" spans="1:35" ht="223.5" hidden="1" customHeight="1" x14ac:dyDescent="0.25">
      <c r="B25" s="75">
        <v>18</v>
      </c>
      <c r="C25" s="54" t="s">
        <v>62</v>
      </c>
      <c r="D25" s="49" t="s">
        <v>114</v>
      </c>
      <c r="E25" s="49" t="s">
        <v>173</v>
      </c>
      <c r="F25" s="73" t="s">
        <v>483</v>
      </c>
      <c r="G25" s="73" t="s">
        <v>300</v>
      </c>
      <c r="H25" s="49" t="s">
        <v>16</v>
      </c>
      <c r="I25" s="49" t="s">
        <v>12</v>
      </c>
      <c r="J25" s="63">
        <f t="shared" si="18"/>
        <v>3</v>
      </c>
      <c r="K25" s="63">
        <f t="shared" si="19"/>
        <v>2</v>
      </c>
      <c r="L25" s="77">
        <f t="shared" si="12"/>
        <v>6</v>
      </c>
      <c r="M25" s="49" t="str">
        <f t="shared" si="13"/>
        <v>Medio</v>
      </c>
      <c r="N25" s="93" t="s">
        <v>401</v>
      </c>
      <c r="O25" s="73" t="s">
        <v>124</v>
      </c>
      <c r="P25" s="73" t="s">
        <v>126</v>
      </c>
      <c r="Q25" s="73" t="s">
        <v>137</v>
      </c>
      <c r="R25" s="63">
        <f t="shared" si="20"/>
        <v>15</v>
      </c>
      <c r="S25" s="63">
        <f t="shared" si="21"/>
        <v>5</v>
      </c>
      <c r="T25" s="63">
        <f t="shared" si="22"/>
        <v>10</v>
      </c>
      <c r="U25" s="63">
        <f t="shared" si="23"/>
        <v>30</v>
      </c>
      <c r="V25" s="49" t="str">
        <f t="shared" si="6"/>
        <v>Control Fuerte</v>
      </c>
      <c r="W25" s="49" t="str">
        <f t="shared" si="7"/>
        <v>Cambie probabilidad e impacto</v>
      </c>
      <c r="X25" s="86" t="s">
        <v>402</v>
      </c>
      <c r="Y25" s="49"/>
      <c r="Z25" s="49"/>
      <c r="AA25" s="63">
        <f t="shared" si="14"/>
        <v>0</v>
      </c>
      <c r="AB25" s="63">
        <f t="shared" si="15"/>
        <v>0</v>
      </c>
      <c r="AC25" s="63">
        <f t="shared" si="16"/>
        <v>0</v>
      </c>
      <c r="AD25" s="101" t="str">
        <f t="shared" si="17"/>
        <v>Sin Dato</v>
      </c>
      <c r="AE25" s="81"/>
      <c r="AF25" s="49"/>
    </row>
    <row r="26" spans="1:35" ht="111.75" hidden="1" customHeight="1" x14ac:dyDescent="0.25">
      <c r="B26" s="75">
        <v>19</v>
      </c>
      <c r="C26" s="54" t="s">
        <v>62</v>
      </c>
      <c r="D26" s="49" t="s">
        <v>114</v>
      </c>
      <c r="E26" s="73" t="s">
        <v>174</v>
      </c>
      <c r="F26" s="73" t="s">
        <v>175</v>
      </c>
      <c r="G26" s="84" t="s">
        <v>299</v>
      </c>
      <c r="H26" s="49" t="s">
        <v>143</v>
      </c>
      <c r="I26" s="49" t="s">
        <v>12</v>
      </c>
      <c r="J26" s="63">
        <f t="shared" si="18"/>
        <v>2</v>
      </c>
      <c r="K26" s="63">
        <f t="shared" si="19"/>
        <v>2</v>
      </c>
      <c r="L26" s="77">
        <f t="shared" si="12"/>
        <v>4</v>
      </c>
      <c r="M26" s="49" t="str">
        <f t="shared" si="13"/>
        <v>Medio</v>
      </c>
      <c r="N26" s="85" t="s">
        <v>176</v>
      </c>
      <c r="O26" s="73" t="s">
        <v>124</v>
      </c>
      <c r="P26" s="73" t="s">
        <v>126</v>
      </c>
      <c r="Q26" s="73" t="s">
        <v>137</v>
      </c>
      <c r="R26" s="63">
        <f t="shared" si="20"/>
        <v>15</v>
      </c>
      <c r="S26" s="63">
        <f t="shared" si="21"/>
        <v>5</v>
      </c>
      <c r="T26" s="63">
        <f t="shared" si="22"/>
        <v>10</v>
      </c>
      <c r="U26" s="63">
        <f t="shared" si="23"/>
        <v>30</v>
      </c>
      <c r="V26" s="49" t="str">
        <f t="shared" si="6"/>
        <v>Control Fuerte</v>
      </c>
      <c r="W26" s="49" t="str">
        <f t="shared" si="7"/>
        <v>Cambie probabilidad e impacto</v>
      </c>
      <c r="X26" s="86" t="s">
        <v>178</v>
      </c>
      <c r="Y26" s="49"/>
      <c r="Z26" s="49"/>
      <c r="AA26" s="63">
        <f t="shared" si="14"/>
        <v>0</v>
      </c>
      <c r="AB26" s="63">
        <f t="shared" si="15"/>
        <v>0</v>
      </c>
      <c r="AC26" s="63">
        <f t="shared" si="16"/>
        <v>0</v>
      </c>
      <c r="AD26" s="101" t="str">
        <f t="shared" si="17"/>
        <v>Sin Dato</v>
      </c>
      <c r="AE26" s="95"/>
      <c r="AF26" s="49"/>
    </row>
    <row r="27" spans="1:35" s="41" customFormat="1" ht="86.25" hidden="1" customHeight="1" x14ac:dyDescent="0.25">
      <c r="B27" s="75">
        <v>20</v>
      </c>
      <c r="C27" s="54" t="s">
        <v>62</v>
      </c>
      <c r="D27" s="49" t="s">
        <v>118</v>
      </c>
      <c r="E27" s="73" t="s">
        <v>180</v>
      </c>
      <c r="F27" s="73" t="s">
        <v>403</v>
      </c>
      <c r="G27" s="73" t="s">
        <v>404</v>
      </c>
      <c r="H27" s="49" t="s">
        <v>143</v>
      </c>
      <c r="I27" s="49" t="s">
        <v>13</v>
      </c>
      <c r="J27" s="63">
        <f t="shared" si="18"/>
        <v>2</v>
      </c>
      <c r="K27" s="63">
        <f t="shared" si="19"/>
        <v>4</v>
      </c>
      <c r="L27" s="77">
        <f t="shared" si="12"/>
        <v>8</v>
      </c>
      <c r="M27" s="49" t="str">
        <f t="shared" si="13"/>
        <v>Alto</v>
      </c>
      <c r="N27" s="93" t="s">
        <v>405</v>
      </c>
      <c r="O27" s="73" t="s">
        <v>124</v>
      </c>
      <c r="P27" s="73" t="s">
        <v>126</v>
      </c>
      <c r="Q27" s="73" t="s">
        <v>2</v>
      </c>
      <c r="R27" s="63">
        <f t="shared" si="20"/>
        <v>15</v>
      </c>
      <c r="S27" s="63">
        <f t="shared" si="21"/>
        <v>5</v>
      </c>
      <c r="T27" s="63">
        <f t="shared" si="22"/>
        <v>0</v>
      </c>
      <c r="U27" s="63">
        <f t="shared" si="23"/>
        <v>20</v>
      </c>
      <c r="V27" s="49" t="str">
        <f t="shared" si="6"/>
        <v>Control Adecuado</v>
      </c>
      <c r="W27" s="49" t="str">
        <f t="shared" si="7"/>
        <v>Cambie el valor de la probabilidad</v>
      </c>
      <c r="X27" s="66" t="s">
        <v>190</v>
      </c>
      <c r="Y27" s="49"/>
      <c r="Z27" s="49"/>
      <c r="AA27" s="63">
        <f t="shared" si="14"/>
        <v>0</v>
      </c>
      <c r="AB27" s="63">
        <f t="shared" si="15"/>
        <v>0</v>
      </c>
      <c r="AC27" s="63">
        <f t="shared" si="16"/>
        <v>0</v>
      </c>
      <c r="AD27" s="101" t="str">
        <f t="shared" si="17"/>
        <v>Sin Dato</v>
      </c>
      <c r="AE27" s="95"/>
      <c r="AF27" s="49"/>
    </row>
    <row r="28" spans="1:35" s="41" customFormat="1" ht="291.75" hidden="1" customHeight="1" x14ac:dyDescent="0.25">
      <c r="B28" s="75">
        <v>21</v>
      </c>
      <c r="C28" s="54" t="s">
        <v>62</v>
      </c>
      <c r="D28" s="49" t="s">
        <v>118</v>
      </c>
      <c r="E28" s="73" t="s">
        <v>406</v>
      </c>
      <c r="F28" s="73" t="s">
        <v>407</v>
      </c>
      <c r="G28" s="73" t="s">
        <v>408</v>
      </c>
      <c r="H28" s="49" t="s">
        <v>16</v>
      </c>
      <c r="I28" s="49" t="s">
        <v>20</v>
      </c>
      <c r="J28" s="63">
        <f t="shared" si="18"/>
        <v>3</v>
      </c>
      <c r="K28" s="63">
        <f t="shared" si="19"/>
        <v>3</v>
      </c>
      <c r="L28" s="77">
        <f t="shared" si="12"/>
        <v>9</v>
      </c>
      <c r="M28" s="49" t="str">
        <f t="shared" si="13"/>
        <v>Alto</v>
      </c>
      <c r="N28" s="93" t="s">
        <v>409</v>
      </c>
      <c r="O28" s="73" t="s">
        <v>124</v>
      </c>
      <c r="P28" s="73" t="s">
        <v>374</v>
      </c>
      <c r="Q28" s="73" t="s">
        <v>2</v>
      </c>
      <c r="R28" s="63">
        <f t="shared" si="20"/>
        <v>15</v>
      </c>
      <c r="S28" s="63">
        <f t="shared" si="21"/>
        <v>10</v>
      </c>
      <c r="T28" s="63">
        <f t="shared" si="22"/>
        <v>0</v>
      </c>
      <c r="U28" s="63">
        <f t="shared" si="23"/>
        <v>25</v>
      </c>
      <c r="V28" s="49" t="str">
        <f t="shared" si="6"/>
        <v>Control Adecuado</v>
      </c>
      <c r="W28" s="49" t="str">
        <f t="shared" si="7"/>
        <v>Cambie el valor de la probabilidad</v>
      </c>
      <c r="X28" s="66" t="s">
        <v>191</v>
      </c>
      <c r="Y28" s="49"/>
      <c r="Z28" s="49"/>
      <c r="AA28" s="63">
        <f t="shared" si="14"/>
        <v>0</v>
      </c>
      <c r="AB28" s="63">
        <f t="shared" si="15"/>
        <v>0</v>
      </c>
      <c r="AC28" s="63">
        <f t="shared" si="16"/>
        <v>0</v>
      </c>
      <c r="AD28" s="101" t="str">
        <f t="shared" si="17"/>
        <v>Sin Dato</v>
      </c>
      <c r="AE28" s="95"/>
      <c r="AF28" s="49"/>
    </row>
    <row r="29" spans="1:35" s="41" customFormat="1" ht="66" hidden="1" customHeight="1" x14ac:dyDescent="0.25">
      <c r="B29" s="75">
        <v>22</v>
      </c>
      <c r="C29" s="54" t="s">
        <v>94</v>
      </c>
      <c r="D29" s="49" t="s">
        <v>118</v>
      </c>
      <c r="E29" s="73" t="s">
        <v>181</v>
      </c>
      <c r="F29" s="73" t="s">
        <v>182</v>
      </c>
      <c r="G29" s="73" t="s">
        <v>410</v>
      </c>
      <c r="H29" s="49" t="s">
        <v>143</v>
      </c>
      <c r="I29" s="49" t="s">
        <v>14</v>
      </c>
      <c r="J29" s="63">
        <f t="shared" si="18"/>
        <v>2</v>
      </c>
      <c r="K29" s="63">
        <f t="shared" si="19"/>
        <v>5</v>
      </c>
      <c r="L29" s="77">
        <f t="shared" si="12"/>
        <v>10</v>
      </c>
      <c r="M29" s="49" t="str">
        <f t="shared" si="13"/>
        <v>Alto</v>
      </c>
      <c r="N29" s="93" t="s">
        <v>188</v>
      </c>
      <c r="O29" s="73" t="s">
        <v>124</v>
      </c>
      <c r="P29" s="73" t="s">
        <v>126</v>
      </c>
      <c r="Q29" s="73" t="s">
        <v>2</v>
      </c>
      <c r="R29" s="63">
        <f t="shared" si="20"/>
        <v>15</v>
      </c>
      <c r="S29" s="63">
        <f t="shared" si="21"/>
        <v>5</v>
      </c>
      <c r="T29" s="63">
        <f t="shared" si="22"/>
        <v>0</v>
      </c>
      <c r="U29" s="63">
        <f t="shared" si="23"/>
        <v>20</v>
      </c>
      <c r="V29" s="49" t="str">
        <f t="shared" si="6"/>
        <v>Control Adecuado</v>
      </c>
      <c r="W29" s="49" t="str">
        <f t="shared" si="7"/>
        <v>Cambie el valor de la probabilidad</v>
      </c>
      <c r="X29" s="66" t="s">
        <v>192</v>
      </c>
      <c r="Y29" s="49"/>
      <c r="Z29" s="49"/>
      <c r="AA29" s="63">
        <f t="shared" si="14"/>
        <v>0</v>
      </c>
      <c r="AB29" s="63">
        <f t="shared" si="15"/>
        <v>0</v>
      </c>
      <c r="AC29" s="63">
        <f t="shared" si="16"/>
        <v>0</v>
      </c>
      <c r="AD29" s="101" t="str">
        <f t="shared" si="17"/>
        <v>Sin Dato</v>
      </c>
      <c r="AE29" s="95"/>
      <c r="AF29" s="49"/>
    </row>
    <row r="30" spans="1:35" s="41" customFormat="1" ht="87.75" hidden="1" customHeight="1" x14ac:dyDescent="0.25">
      <c r="B30" s="75">
        <v>23</v>
      </c>
      <c r="C30" s="54" t="s">
        <v>62</v>
      </c>
      <c r="D30" s="49" t="s">
        <v>118</v>
      </c>
      <c r="E30" s="73" t="s">
        <v>411</v>
      </c>
      <c r="F30" s="73" t="s">
        <v>183</v>
      </c>
      <c r="G30" s="73" t="s">
        <v>412</v>
      </c>
      <c r="H30" s="49" t="s">
        <v>16</v>
      </c>
      <c r="I30" s="49" t="s">
        <v>20</v>
      </c>
      <c r="J30" s="63">
        <f t="shared" si="18"/>
        <v>3</v>
      </c>
      <c r="K30" s="63">
        <f t="shared" si="19"/>
        <v>3</v>
      </c>
      <c r="L30" s="77">
        <f t="shared" si="12"/>
        <v>9</v>
      </c>
      <c r="M30" s="49" t="str">
        <f t="shared" si="13"/>
        <v>Alto</v>
      </c>
      <c r="N30" s="93" t="s">
        <v>189</v>
      </c>
      <c r="O30" s="73" t="s">
        <v>125</v>
      </c>
      <c r="P30" s="73" t="s">
        <v>126</v>
      </c>
      <c r="Q30" s="73" t="s">
        <v>2</v>
      </c>
      <c r="R30" s="63">
        <f t="shared" si="20"/>
        <v>20</v>
      </c>
      <c r="S30" s="63">
        <f t="shared" si="21"/>
        <v>5</v>
      </c>
      <c r="T30" s="63">
        <f t="shared" si="22"/>
        <v>0</v>
      </c>
      <c r="U30" s="63">
        <f t="shared" si="23"/>
        <v>25</v>
      </c>
      <c r="V30" s="49" t="str">
        <f t="shared" si="6"/>
        <v>Control Adecuado</v>
      </c>
      <c r="W30" s="49" t="str">
        <f t="shared" si="7"/>
        <v>Cambie el valor de la probabilidad</v>
      </c>
      <c r="X30" s="66" t="s">
        <v>193</v>
      </c>
      <c r="Y30" s="49"/>
      <c r="Z30" s="49"/>
      <c r="AA30" s="63">
        <f t="shared" si="14"/>
        <v>0</v>
      </c>
      <c r="AB30" s="63">
        <f t="shared" si="15"/>
        <v>0</v>
      </c>
      <c r="AC30" s="63">
        <f t="shared" si="16"/>
        <v>0</v>
      </c>
      <c r="AD30" s="101" t="str">
        <f t="shared" si="17"/>
        <v>Sin Dato</v>
      </c>
      <c r="AE30" s="95"/>
      <c r="AF30" s="49"/>
    </row>
    <row r="31" spans="1:35" s="41" customFormat="1" ht="165.75" hidden="1" x14ac:dyDescent="0.25">
      <c r="B31" s="75">
        <v>24</v>
      </c>
      <c r="C31" s="54" t="s">
        <v>62</v>
      </c>
      <c r="D31" s="49" t="s">
        <v>122</v>
      </c>
      <c r="E31" s="73" t="s">
        <v>413</v>
      </c>
      <c r="F31" s="73" t="s">
        <v>414</v>
      </c>
      <c r="G31" s="73" t="s">
        <v>184</v>
      </c>
      <c r="H31" s="49" t="s">
        <v>15</v>
      </c>
      <c r="I31" s="49" t="s">
        <v>20</v>
      </c>
      <c r="J31" s="63">
        <f t="shared" si="18"/>
        <v>1</v>
      </c>
      <c r="K31" s="63">
        <f t="shared" si="19"/>
        <v>3</v>
      </c>
      <c r="L31" s="77">
        <f t="shared" si="12"/>
        <v>3</v>
      </c>
      <c r="M31" s="49" t="str">
        <f t="shared" si="13"/>
        <v>Bajo</v>
      </c>
      <c r="N31" s="93" t="s">
        <v>415</v>
      </c>
      <c r="O31" s="73" t="s">
        <v>124</v>
      </c>
      <c r="P31" s="73" t="s">
        <v>126</v>
      </c>
      <c r="Q31" s="73" t="s">
        <v>2</v>
      </c>
      <c r="R31" s="63">
        <f t="shared" si="20"/>
        <v>15</v>
      </c>
      <c r="S31" s="63">
        <f t="shared" si="21"/>
        <v>5</v>
      </c>
      <c r="T31" s="63">
        <f t="shared" si="22"/>
        <v>0</v>
      </c>
      <c r="U31" s="63">
        <f t="shared" si="23"/>
        <v>20</v>
      </c>
      <c r="V31" s="49" t="str">
        <f t="shared" si="6"/>
        <v>Control Adecuado</v>
      </c>
      <c r="W31" s="49" t="str">
        <f t="shared" si="7"/>
        <v>Cambie el valor de la probabilidad</v>
      </c>
      <c r="X31" s="66" t="s">
        <v>354</v>
      </c>
      <c r="Y31" s="49"/>
      <c r="Z31" s="49"/>
      <c r="AA31" s="63">
        <f t="shared" si="14"/>
        <v>0</v>
      </c>
      <c r="AB31" s="63">
        <f t="shared" si="15"/>
        <v>0</v>
      </c>
      <c r="AC31" s="63">
        <f t="shared" si="16"/>
        <v>0</v>
      </c>
      <c r="AD31" s="101" t="str">
        <f t="shared" si="17"/>
        <v>Sin Dato</v>
      </c>
      <c r="AE31" s="95"/>
      <c r="AF31" s="49"/>
    </row>
    <row r="32" spans="1:35" s="41" customFormat="1" ht="153" hidden="1" x14ac:dyDescent="0.25">
      <c r="B32" s="75">
        <v>25</v>
      </c>
      <c r="C32" s="54" t="s">
        <v>94</v>
      </c>
      <c r="D32" s="49" t="s">
        <v>122</v>
      </c>
      <c r="E32" s="66" t="s">
        <v>185</v>
      </c>
      <c r="F32" s="80" t="s">
        <v>416</v>
      </c>
      <c r="G32" s="80" t="s">
        <v>417</v>
      </c>
      <c r="H32" s="49" t="s">
        <v>15</v>
      </c>
      <c r="I32" s="49" t="s">
        <v>14</v>
      </c>
      <c r="J32" s="63">
        <f t="shared" si="18"/>
        <v>1</v>
      </c>
      <c r="K32" s="63">
        <f t="shared" si="19"/>
        <v>5</v>
      </c>
      <c r="L32" s="77">
        <f t="shared" si="12"/>
        <v>5</v>
      </c>
      <c r="M32" s="49" t="str">
        <f t="shared" si="13"/>
        <v>Alto</v>
      </c>
      <c r="N32" s="93" t="s">
        <v>418</v>
      </c>
      <c r="O32" s="73" t="s">
        <v>124</v>
      </c>
      <c r="P32" s="73" t="s">
        <v>126</v>
      </c>
      <c r="Q32" s="73" t="s">
        <v>2</v>
      </c>
      <c r="R32" s="63">
        <f t="shared" si="20"/>
        <v>15</v>
      </c>
      <c r="S32" s="63">
        <f t="shared" si="21"/>
        <v>5</v>
      </c>
      <c r="T32" s="63">
        <f t="shared" si="22"/>
        <v>0</v>
      </c>
      <c r="U32" s="63">
        <f t="shared" si="23"/>
        <v>20</v>
      </c>
      <c r="V32" s="49" t="str">
        <f t="shared" si="6"/>
        <v>Control Adecuado</v>
      </c>
      <c r="W32" s="49" t="str">
        <f t="shared" si="7"/>
        <v>Cambie el valor de la probabilidad</v>
      </c>
      <c r="X32" s="66" t="s">
        <v>355</v>
      </c>
      <c r="Y32" s="49"/>
      <c r="Z32" s="49"/>
      <c r="AA32" s="63">
        <f t="shared" si="14"/>
        <v>0</v>
      </c>
      <c r="AB32" s="63">
        <f t="shared" si="15"/>
        <v>0</v>
      </c>
      <c r="AC32" s="63">
        <f t="shared" si="16"/>
        <v>0</v>
      </c>
      <c r="AD32" s="101" t="str">
        <f t="shared" si="17"/>
        <v>Sin Dato</v>
      </c>
      <c r="AE32" s="95"/>
      <c r="AF32" s="49"/>
    </row>
    <row r="33" spans="2:32" s="41" customFormat="1" ht="114.75" hidden="1" x14ac:dyDescent="0.25">
      <c r="B33" s="75">
        <v>26</v>
      </c>
      <c r="C33" s="54" t="s">
        <v>93</v>
      </c>
      <c r="D33" s="49" t="s">
        <v>122</v>
      </c>
      <c r="E33" s="66" t="s">
        <v>186</v>
      </c>
      <c r="F33" s="80" t="s">
        <v>419</v>
      </c>
      <c r="G33" s="80" t="s">
        <v>486</v>
      </c>
      <c r="H33" s="49" t="s">
        <v>15</v>
      </c>
      <c r="I33" s="49" t="s">
        <v>20</v>
      </c>
      <c r="J33" s="63">
        <f t="shared" si="18"/>
        <v>1</v>
      </c>
      <c r="K33" s="63">
        <f t="shared" si="19"/>
        <v>3</v>
      </c>
      <c r="L33" s="77">
        <f t="shared" si="12"/>
        <v>3</v>
      </c>
      <c r="M33" s="49" t="str">
        <f t="shared" si="13"/>
        <v>Bajo</v>
      </c>
      <c r="N33" s="93" t="s">
        <v>420</v>
      </c>
      <c r="O33" s="73" t="s">
        <v>124</v>
      </c>
      <c r="P33" s="73" t="s">
        <v>126</v>
      </c>
      <c r="Q33" s="73" t="s">
        <v>2</v>
      </c>
      <c r="R33" s="63">
        <f t="shared" si="20"/>
        <v>15</v>
      </c>
      <c r="S33" s="63">
        <f t="shared" si="21"/>
        <v>5</v>
      </c>
      <c r="T33" s="63">
        <f t="shared" si="22"/>
        <v>0</v>
      </c>
      <c r="U33" s="63">
        <f t="shared" si="23"/>
        <v>20</v>
      </c>
      <c r="V33" s="49" t="str">
        <f t="shared" si="6"/>
        <v>Control Adecuado</v>
      </c>
      <c r="W33" s="49" t="str">
        <f t="shared" si="7"/>
        <v>Cambie el valor de la probabilidad</v>
      </c>
      <c r="X33" s="66" t="s">
        <v>353</v>
      </c>
      <c r="Y33" s="49"/>
      <c r="Z33" s="49"/>
      <c r="AA33" s="63">
        <f t="shared" si="14"/>
        <v>0</v>
      </c>
      <c r="AB33" s="63">
        <f t="shared" si="15"/>
        <v>0</v>
      </c>
      <c r="AC33" s="63">
        <f t="shared" si="16"/>
        <v>0</v>
      </c>
      <c r="AD33" s="101" t="str">
        <f t="shared" si="17"/>
        <v>Sin Dato</v>
      </c>
      <c r="AE33" s="95"/>
      <c r="AF33" s="49"/>
    </row>
    <row r="34" spans="2:32" s="41" customFormat="1" ht="184.5" hidden="1" customHeight="1" x14ac:dyDescent="0.25">
      <c r="B34" s="75">
        <v>27</v>
      </c>
      <c r="C34" s="54" t="s">
        <v>128</v>
      </c>
      <c r="D34" s="49" t="s">
        <v>122</v>
      </c>
      <c r="E34" s="66" t="s">
        <v>421</v>
      </c>
      <c r="F34" s="80" t="s">
        <v>422</v>
      </c>
      <c r="G34" s="80" t="s">
        <v>187</v>
      </c>
      <c r="H34" s="49" t="s">
        <v>15</v>
      </c>
      <c r="I34" s="49" t="s">
        <v>20</v>
      </c>
      <c r="J34" s="63">
        <f t="shared" si="18"/>
        <v>1</v>
      </c>
      <c r="K34" s="63">
        <f t="shared" si="19"/>
        <v>3</v>
      </c>
      <c r="L34" s="77">
        <f t="shared" si="12"/>
        <v>3</v>
      </c>
      <c r="M34" s="49" t="str">
        <f t="shared" si="13"/>
        <v>Bajo</v>
      </c>
      <c r="N34" s="93" t="s">
        <v>423</v>
      </c>
      <c r="O34" s="73" t="s">
        <v>124</v>
      </c>
      <c r="P34" s="73" t="s">
        <v>126</v>
      </c>
      <c r="Q34" s="73" t="s">
        <v>2</v>
      </c>
      <c r="R34" s="63">
        <f t="shared" si="20"/>
        <v>15</v>
      </c>
      <c r="S34" s="63">
        <f t="shared" si="21"/>
        <v>5</v>
      </c>
      <c r="T34" s="63">
        <f t="shared" si="22"/>
        <v>0</v>
      </c>
      <c r="U34" s="63">
        <f t="shared" si="23"/>
        <v>20</v>
      </c>
      <c r="V34" s="49" t="str">
        <f t="shared" si="6"/>
        <v>Control Adecuado</v>
      </c>
      <c r="W34" s="49" t="str">
        <f t="shared" si="7"/>
        <v>Cambie el valor de la probabilidad</v>
      </c>
      <c r="X34" s="66" t="s">
        <v>190</v>
      </c>
      <c r="Y34" s="49"/>
      <c r="Z34" s="49"/>
      <c r="AA34" s="63">
        <f t="shared" si="14"/>
        <v>0</v>
      </c>
      <c r="AB34" s="63">
        <f t="shared" si="15"/>
        <v>0</v>
      </c>
      <c r="AC34" s="63">
        <f t="shared" si="16"/>
        <v>0</v>
      </c>
      <c r="AD34" s="101" t="str">
        <f t="shared" si="17"/>
        <v>Sin Dato</v>
      </c>
      <c r="AE34" s="95"/>
      <c r="AF34" s="49"/>
    </row>
    <row r="35" spans="2:32" s="41" customFormat="1" ht="207.75" hidden="1" customHeight="1" x14ac:dyDescent="0.25">
      <c r="B35" s="75">
        <v>28</v>
      </c>
      <c r="C35" s="54" t="s">
        <v>62</v>
      </c>
      <c r="D35" s="49" t="s">
        <v>112</v>
      </c>
      <c r="E35" s="73" t="s">
        <v>194</v>
      </c>
      <c r="F35" s="73" t="s">
        <v>482</v>
      </c>
      <c r="G35" s="94" t="s">
        <v>424</v>
      </c>
      <c r="H35" s="49" t="s">
        <v>18</v>
      </c>
      <c r="I35" s="49" t="s">
        <v>20</v>
      </c>
      <c r="J35" s="63">
        <f t="shared" si="18"/>
        <v>5</v>
      </c>
      <c r="K35" s="63">
        <f t="shared" si="19"/>
        <v>3</v>
      </c>
      <c r="L35" s="77">
        <f t="shared" si="12"/>
        <v>15</v>
      </c>
      <c r="M35" s="49" t="str">
        <f t="shared" si="13"/>
        <v>Extremo</v>
      </c>
      <c r="N35" s="93" t="s">
        <v>425</v>
      </c>
      <c r="O35" s="73" t="s">
        <v>124</v>
      </c>
      <c r="P35" s="73" t="s">
        <v>126</v>
      </c>
      <c r="Q35" s="73" t="s">
        <v>2</v>
      </c>
      <c r="R35" s="63">
        <f t="shared" si="20"/>
        <v>15</v>
      </c>
      <c r="S35" s="63">
        <f t="shared" si="21"/>
        <v>5</v>
      </c>
      <c r="T35" s="63">
        <f t="shared" si="22"/>
        <v>0</v>
      </c>
      <c r="U35" s="63">
        <f t="shared" si="23"/>
        <v>20</v>
      </c>
      <c r="V35" s="49" t="str">
        <f t="shared" si="6"/>
        <v>Control Adecuado</v>
      </c>
      <c r="W35" s="49" t="str">
        <f t="shared" si="7"/>
        <v>Cambie el valor de la probabilidad</v>
      </c>
      <c r="X35" s="50" t="s">
        <v>195</v>
      </c>
      <c r="Y35" s="49"/>
      <c r="Z35" s="49"/>
      <c r="AA35" s="63">
        <f t="shared" si="14"/>
        <v>0</v>
      </c>
      <c r="AB35" s="63">
        <f t="shared" si="15"/>
        <v>0</v>
      </c>
      <c r="AC35" s="63">
        <f t="shared" si="16"/>
        <v>0</v>
      </c>
      <c r="AD35" s="101" t="str">
        <f t="shared" si="17"/>
        <v>Sin Dato</v>
      </c>
      <c r="AE35" s="95"/>
      <c r="AF35" s="49"/>
    </row>
    <row r="36" spans="2:32" s="41" customFormat="1" ht="390.75" hidden="1" customHeight="1" x14ac:dyDescent="0.25">
      <c r="B36" s="75">
        <v>29</v>
      </c>
      <c r="C36" s="54" t="s">
        <v>62</v>
      </c>
      <c r="D36" s="49" t="s">
        <v>112</v>
      </c>
      <c r="E36" s="73" t="s">
        <v>426</v>
      </c>
      <c r="F36" s="73" t="s">
        <v>427</v>
      </c>
      <c r="G36" s="94" t="s">
        <v>428</v>
      </c>
      <c r="H36" s="49" t="s">
        <v>17</v>
      </c>
      <c r="I36" s="49" t="s">
        <v>20</v>
      </c>
      <c r="J36" s="63">
        <f t="shared" si="18"/>
        <v>4</v>
      </c>
      <c r="K36" s="63">
        <f t="shared" si="19"/>
        <v>3</v>
      </c>
      <c r="L36" s="77">
        <f t="shared" si="12"/>
        <v>12</v>
      </c>
      <c r="M36" s="49" t="str">
        <f t="shared" si="13"/>
        <v>Alto</v>
      </c>
      <c r="N36" s="93" t="s">
        <v>484</v>
      </c>
      <c r="O36" s="73" t="s">
        <v>124</v>
      </c>
      <c r="P36" s="73" t="s">
        <v>126</v>
      </c>
      <c r="Q36" s="73" t="s">
        <v>2</v>
      </c>
      <c r="R36" s="63">
        <f t="shared" si="20"/>
        <v>15</v>
      </c>
      <c r="S36" s="63">
        <f t="shared" si="21"/>
        <v>5</v>
      </c>
      <c r="T36" s="63">
        <f t="shared" si="22"/>
        <v>0</v>
      </c>
      <c r="U36" s="63">
        <f t="shared" si="23"/>
        <v>20</v>
      </c>
      <c r="V36" s="49" t="str">
        <f t="shared" si="6"/>
        <v>Control Adecuado</v>
      </c>
      <c r="W36" s="49" t="str">
        <f t="shared" si="7"/>
        <v>Cambie el valor de la probabilidad</v>
      </c>
      <c r="X36" s="50" t="s">
        <v>196</v>
      </c>
      <c r="Y36" s="49"/>
      <c r="Z36" s="49"/>
      <c r="AA36" s="63">
        <f t="shared" si="14"/>
        <v>0</v>
      </c>
      <c r="AB36" s="63">
        <f t="shared" si="15"/>
        <v>0</v>
      </c>
      <c r="AC36" s="63">
        <f t="shared" si="16"/>
        <v>0</v>
      </c>
      <c r="AD36" s="101" t="str">
        <f t="shared" si="17"/>
        <v>Sin Dato</v>
      </c>
      <c r="AE36" s="95"/>
      <c r="AF36" s="49"/>
    </row>
    <row r="37" spans="2:32" s="41" customFormat="1" ht="84" hidden="1" customHeight="1" x14ac:dyDescent="0.25">
      <c r="B37" s="75">
        <v>30</v>
      </c>
      <c r="C37" s="54" t="s">
        <v>62</v>
      </c>
      <c r="D37" s="49" t="s">
        <v>116</v>
      </c>
      <c r="E37" s="73" t="s">
        <v>197</v>
      </c>
      <c r="F37" s="73" t="s">
        <v>429</v>
      </c>
      <c r="G37" s="73" t="s">
        <v>198</v>
      </c>
      <c r="H37" s="49" t="s">
        <v>16</v>
      </c>
      <c r="I37" s="49" t="s">
        <v>14</v>
      </c>
      <c r="J37" s="63">
        <f t="shared" si="18"/>
        <v>3</v>
      </c>
      <c r="K37" s="63">
        <f t="shared" si="19"/>
        <v>5</v>
      </c>
      <c r="L37" s="77">
        <f t="shared" si="12"/>
        <v>15</v>
      </c>
      <c r="M37" s="49" t="str">
        <f t="shared" si="13"/>
        <v>Extremo</v>
      </c>
      <c r="N37" s="93" t="s">
        <v>430</v>
      </c>
      <c r="O37" s="73" t="s">
        <v>124</v>
      </c>
      <c r="P37" s="73" t="s">
        <v>126</v>
      </c>
      <c r="Q37" s="73" t="s">
        <v>2</v>
      </c>
      <c r="R37" s="63">
        <f t="shared" si="20"/>
        <v>15</v>
      </c>
      <c r="S37" s="63">
        <f t="shared" si="21"/>
        <v>5</v>
      </c>
      <c r="T37" s="63">
        <f t="shared" si="22"/>
        <v>0</v>
      </c>
      <c r="U37" s="63">
        <f t="shared" si="23"/>
        <v>20</v>
      </c>
      <c r="V37" s="49" t="str">
        <f t="shared" si="6"/>
        <v>Control Adecuado</v>
      </c>
      <c r="W37" s="49" t="str">
        <f t="shared" si="7"/>
        <v>Cambie el valor de la probabilidad</v>
      </c>
      <c r="X37" s="66" t="s">
        <v>431</v>
      </c>
      <c r="Y37" s="49"/>
      <c r="Z37" s="49"/>
      <c r="AA37" s="63">
        <f t="shared" si="14"/>
        <v>0</v>
      </c>
      <c r="AB37" s="63">
        <f t="shared" si="15"/>
        <v>0</v>
      </c>
      <c r="AC37" s="63">
        <f t="shared" si="16"/>
        <v>0</v>
      </c>
      <c r="AD37" s="101" t="str">
        <f t="shared" si="17"/>
        <v>Sin Dato</v>
      </c>
      <c r="AE37" s="95"/>
      <c r="AF37" s="49"/>
    </row>
    <row r="38" spans="2:32" s="41" customFormat="1" ht="114.75" hidden="1" customHeight="1" x14ac:dyDescent="0.25">
      <c r="B38" s="75">
        <v>31</v>
      </c>
      <c r="C38" s="54" t="s">
        <v>93</v>
      </c>
      <c r="D38" s="49" t="s">
        <v>116</v>
      </c>
      <c r="E38" s="73" t="s">
        <v>432</v>
      </c>
      <c r="F38" s="73" t="s">
        <v>433</v>
      </c>
      <c r="G38" s="73" t="s">
        <v>201</v>
      </c>
      <c r="H38" s="49" t="s">
        <v>17</v>
      </c>
      <c r="I38" s="49" t="s">
        <v>20</v>
      </c>
      <c r="J38" s="63">
        <f t="shared" si="18"/>
        <v>4</v>
      </c>
      <c r="K38" s="63">
        <f t="shared" si="19"/>
        <v>3</v>
      </c>
      <c r="L38" s="77">
        <f t="shared" si="12"/>
        <v>12</v>
      </c>
      <c r="M38" s="49" t="str">
        <f t="shared" si="13"/>
        <v>Alto</v>
      </c>
      <c r="N38" s="93" t="s">
        <v>434</v>
      </c>
      <c r="O38" s="73" t="s">
        <v>124</v>
      </c>
      <c r="P38" s="73" t="s">
        <v>126</v>
      </c>
      <c r="Q38" s="73" t="s">
        <v>2</v>
      </c>
      <c r="R38" s="63">
        <f t="shared" si="20"/>
        <v>15</v>
      </c>
      <c r="S38" s="63">
        <f t="shared" si="21"/>
        <v>5</v>
      </c>
      <c r="T38" s="63">
        <f t="shared" si="22"/>
        <v>0</v>
      </c>
      <c r="U38" s="63">
        <f t="shared" si="23"/>
        <v>20</v>
      </c>
      <c r="V38" s="49" t="str">
        <f t="shared" si="6"/>
        <v>Control Adecuado</v>
      </c>
      <c r="W38" s="49" t="str">
        <f t="shared" si="7"/>
        <v>Cambie el valor de la probabilidad</v>
      </c>
      <c r="X38" s="66" t="s">
        <v>435</v>
      </c>
      <c r="Y38" s="49"/>
      <c r="Z38" s="49"/>
      <c r="AA38" s="63">
        <f t="shared" si="14"/>
        <v>0</v>
      </c>
      <c r="AB38" s="63">
        <f t="shared" si="15"/>
        <v>0</v>
      </c>
      <c r="AC38" s="63">
        <f t="shared" si="16"/>
        <v>0</v>
      </c>
      <c r="AD38" s="101" t="str">
        <f t="shared" si="17"/>
        <v>Sin Dato</v>
      </c>
      <c r="AE38" s="95"/>
      <c r="AF38" s="49"/>
    </row>
    <row r="39" spans="2:32" ht="88.5" hidden="1" customHeight="1" x14ac:dyDescent="0.25">
      <c r="B39" s="75">
        <v>32</v>
      </c>
      <c r="C39" s="54" t="s">
        <v>94</v>
      </c>
      <c r="D39" s="49" t="s">
        <v>116</v>
      </c>
      <c r="E39" s="73" t="s">
        <v>436</v>
      </c>
      <c r="F39" s="73" t="s">
        <v>209</v>
      </c>
      <c r="G39" s="73" t="s">
        <v>437</v>
      </c>
      <c r="H39" s="49" t="s">
        <v>143</v>
      </c>
      <c r="I39" s="49" t="s">
        <v>13</v>
      </c>
      <c r="J39" s="63">
        <f t="shared" ref="J39:J51" si="24">IF(H39="Raro",1,(IF(H39="Poco Probable",2,(IF(H39="Posible",3,(IF(H39="Probable",4,(IF(H39="Casi Seguro",5,0)))))))))</f>
        <v>2</v>
      </c>
      <c r="K39" s="63">
        <f t="shared" ref="K39:K51" si="25">IF(I39="Insignificante",1,(IF(I39="Menor",2,(IF(I39="Moderado",3,(IF(I39="Mayor",4,(IF(I39="Catastrófico",5,0)))))))))</f>
        <v>4</v>
      </c>
      <c r="L39" s="77">
        <f t="shared" si="12"/>
        <v>8</v>
      </c>
      <c r="M39" s="49" t="str">
        <f t="shared" si="13"/>
        <v>Alto</v>
      </c>
      <c r="N39" s="93" t="s">
        <v>438</v>
      </c>
      <c r="O39" s="73" t="s">
        <v>125</v>
      </c>
      <c r="P39" s="73" t="s">
        <v>126</v>
      </c>
      <c r="Q39" s="73" t="s">
        <v>3</v>
      </c>
      <c r="R39" s="63">
        <f t="shared" ref="R39:R51" si="26">IF(O39="Correctivo",5,(IF(O39="Preventivo",15,(IF(O39="Detectivo",20,0)))))</f>
        <v>20</v>
      </c>
      <c r="S39" s="63">
        <f t="shared" ref="S39:S51" si="27">IF(P39="Manual",5,(IF(P39="Automático",10,0)))</f>
        <v>5</v>
      </c>
      <c r="T39" s="63">
        <f t="shared" ref="T39:T51" si="28">IF(Q39="Probabilidad",0,(IF(Q39="Impacto",0,(IF(Q39="Ambos",10,0)))))</f>
        <v>0</v>
      </c>
      <c r="U39" s="63">
        <f t="shared" ref="U39:U51" si="29">SUM(R39+S39+T39)</f>
        <v>25</v>
      </c>
      <c r="V39" s="49" t="str">
        <f t="shared" si="6"/>
        <v>Control Adecuado</v>
      </c>
      <c r="W39" s="49" t="str">
        <f t="shared" si="7"/>
        <v>Cambie el valor del impacto</v>
      </c>
      <c r="X39" s="86" t="s">
        <v>203</v>
      </c>
      <c r="Y39" s="49"/>
      <c r="Z39" s="49"/>
      <c r="AA39" s="63">
        <f t="shared" si="14"/>
        <v>0</v>
      </c>
      <c r="AB39" s="63">
        <f t="shared" si="15"/>
        <v>0</v>
      </c>
      <c r="AC39" s="63">
        <f t="shared" si="16"/>
        <v>0</v>
      </c>
      <c r="AD39" s="101" t="str">
        <f t="shared" si="17"/>
        <v>Sin Dato</v>
      </c>
      <c r="AE39" s="95"/>
      <c r="AF39" s="49"/>
    </row>
    <row r="40" spans="2:32" s="38" customFormat="1" ht="57" hidden="1" customHeight="1" x14ac:dyDescent="0.25">
      <c r="B40" s="75">
        <v>33</v>
      </c>
      <c r="C40" s="54" t="s">
        <v>63</v>
      </c>
      <c r="D40" s="49" t="s">
        <v>116</v>
      </c>
      <c r="E40" s="73" t="s">
        <v>199</v>
      </c>
      <c r="F40" s="73" t="s">
        <v>439</v>
      </c>
      <c r="G40" s="87" t="s">
        <v>200</v>
      </c>
      <c r="H40" s="49" t="s">
        <v>16</v>
      </c>
      <c r="I40" s="49" t="s">
        <v>12</v>
      </c>
      <c r="J40" s="63">
        <f t="shared" si="24"/>
        <v>3</v>
      </c>
      <c r="K40" s="63">
        <f t="shared" si="25"/>
        <v>2</v>
      </c>
      <c r="L40" s="77">
        <f t="shared" si="12"/>
        <v>6</v>
      </c>
      <c r="M40" s="49" t="str">
        <f t="shared" si="13"/>
        <v>Medio</v>
      </c>
      <c r="N40" s="93" t="s">
        <v>202</v>
      </c>
      <c r="O40" s="73" t="s">
        <v>125</v>
      </c>
      <c r="P40" s="73" t="s">
        <v>126</v>
      </c>
      <c r="Q40" s="73" t="s">
        <v>3</v>
      </c>
      <c r="R40" s="63">
        <f t="shared" si="26"/>
        <v>20</v>
      </c>
      <c r="S40" s="63">
        <f t="shared" si="27"/>
        <v>5</v>
      </c>
      <c r="T40" s="63">
        <f t="shared" si="28"/>
        <v>0</v>
      </c>
      <c r="U40" s="63">
        <f t="shared" si="29"/>
        <v>25</v>
      </c>
      <c r="V40" s="49" t="str">
        <f t="shared" si="6"/>
        <v>Control Adecuado</v>
      </c>
      <c r="W40" s="49" t="str">
        <f t="shared" si="7"/>
        <v>Cambie el valor del impacto</v>
      </c>
      <c r="X40" s="86" t="s">
        <v>204</v>
      </c>
      <c r="Y40" s="49"/>
      <c r="Z40" s="49"/>
      <c r="AA40" s="63">
        <f t="shared" si="14"/>
        <v>0</v>
      </c>
      <c r="AB40" s="63">
        <f t="shared" si="15"/>
        <v>0</v>
      </c>
      <c r="AC40" s="63">
        <f t="shared" si="16"/>
        <v>0</v>
      </c>
      <c r="AD40" s="101" t="str">
        <f t="shared" si="17"/>
        <v>Sin Dato</v>
      </c>
      <c r="AE40" s="95"/>
      <c r="AF40" s="49"/>
    </row>
    <row r="41" spans="2:32" s="38" customFormat="1" ht="409.6" hidden="1" customHeight="1" x14ac:dyDescent="0.25">
      <c r="B41" s="75">
        <v>34</v>
      </c>
      <c r="C41" s="54" t="s">
        <v>64</v>
      </c>
      <c r="D41" s="49" t="s">
        <v>115</v>
      </c>
      <c r="E41" s="84" t="s">
        <v>205</v>
      </c>
      <c r="F41" s="84" t="s">
        <v>210</v>
      </c>
      <c r="G41" s="84" t="s">
        <v>212</v>
      </c>
      <c r="H41" s="49" t="s">
        <v>18</v>
      </c>
      <c r="I41" s="49" t="s">
        <v>20</v>
      </c>
      <c r="J41" s="63">
        <f t="shared" si="24"/>
        <v>5</v>
      </c>
      <c r="K41" s="63">
        <f t="shared" si="25"/>
        <v>3</v>
      </c>
      <c r="L41" s="77">
        <f t="shared" si="12"/>
        <v>15</v>
      </c>
      <c r="M41" s="49" t="str">
        <f t="shared" si="13"/>
        <v>Extremo</v>
      </c>
      <c r="N41" s="93" t="s">
        <v>440</v>
      </c>
      <c r="O41" s="73" t="s">
        <v>124</v>
      </c>
      <c r="P41" s="73" t="s">
        <v>126</v>
      </c>
      <c r="Q41" s="73" t="s">
        <v>2</v>
      </c>
      <c r="R41" s="63">
        <f t="shared" si="26"/>
        <v>15</v>
      </c>
      <c r="S41" s="63">
        <f t="shared" si="27"/>
        <v>5</v>
      </c>
      <c r="T41" s="63">
        <f t="shared" si="28"/>
        <v>0</v>
      </c>
      <c r="U41" s="63">
        <f t="shared" si="29"/>
        <v>20</v>
      </c>
      <c r="V41" s="49" t="str">
        <f t="shared" si="6"/>
        <v>Control Adecuado</v>
      </c>
      <c r="W41" s="49" t="str">
        <f t="shared" si="7"/>
        <v>Cambie el valor de la probabilidad</v>
      </c>
      <c r="X41" s="88" t="s">
        <v>215</v>
      </c>
      <c r="Y41" s="49"/>
      <c r="Z41" s="49"/>
      <c r="AA41" s="63">
        <f t="shared" si="14"/>
        <v>0</v>
      </c>
      <c r="AB41" s="63">
        <f t="shared" si="15"/>
        <v>0</v>
      </c>
      <c r="AC41" s="63">
        <f t="shared" si="16"/>
        <v>0</v>
      </c>
      <c r="AD41" s="101" t="str">
        <f t="shared" si="17"/>
        <v>Sin Dato</v>
      </c>
      <c r="AE41" s="95"/>
      <c r="AF41" s="49"/>
    </row>
    <row r="42" spans="2:32" s="38" customFormat="1" ht="303" hidden="1" customHeight="1" x14ac:dyDescent="0.25">
      <c r="B42" s="75">
        <v>35</v>
      </c>
      <c r="C42" s="54" t="s">
        <v>93</v>
      </c>
      <c r="D42" s="49" t="s">
        <v>115</v>
      </c>
      <c r="E42" s="84" t="s">
        <v>206</v>
      </c>
      <c r="F42" s="84" t="s">
        <v>207</v>
      </c>
      <c r="G42" s="84" t="s">
        <v>213</v>
      </c>
      <c r="H42" s="49" t="s">
        <v>143</v>
      </c>
      <c r="I42" s="49" t="s">
        <v>12</v>
      </c>
      <c r="J42" s="63">
        <f t="shared" si="24"/>
        <v>2</v>
      </c>
      <c r="K42" s="63">
        <f t="shared" si="25"/>
        <v>2</v>
      </c>
      <c r="L42" s="77">
        <f t="shared" si="12"/>
        <v>4</v>
      </c>
      <c r="M42" s="49" t="str">
        <f t="shared" si="13"/>
        <v>Medio</v>
      </c>
      <c r="N42" s="93" t="s">
        <v>214</v>
      </c>
      <c r="O42" s="73" t="s">
        <v>124</v>
      </c>
      <c r="P42" s="73" t="s">
        <v>126</v>
      </c>
      <c r="Q42" s="73" t="s">
        <v>2</v>
      </c>
      <c r="R42" s="63">
        <f t="shared" si="26"/>
        <v>15</v>
      </c>
      <c r="S42" s="63">
        <f t="shared" si="27"/>
        <v>5</v>
      </c>
      <c r="T42" s="63">
        <f t="shared" si="28"/>
        <v>0</v>
      </c>
      <c r="U42" s="63">
        <f t="shared" si="29"/>
        <v>20</v>
      </c>
      <c r="V42" s="49" t="str">
        <f t="shared" si="6"/>
        <v>Control Adecuado</v>
      </c>
      <c r="W42" s="49" t="str">
        <f t="shared" si="7"/>
        <v>Cambie el valor de la probabilidad</v>
      </c>
      <c r="X42" s="88" t="s">
        <v>216</v>
      </c>
      <c r="Y42" s="49"/>
      <c r="Z42" s="49"/>
      <c r="AA42" s="63">
        <f t="shared" si="14"/>
        <v>0</v>
      </c>
      <c r="AB42" s="63">
        <f t="shared" si="15"/>
        <v>0</v>
      </c>
      <c r="AC42" s="63">
        <f t="shared" si="16"/>
        <v>0</v>
      </c>
      <c r="AD42" s="101" t="str">
        <f t="shared" si="17"/>
        <v>Sin Dato</v>
      </c>
      <c r="AE42" s="95"/>
      <c r="AF42" s="49"/>
    </row>
    <row r="43" spans="2:32" s="38" customFormat="1" ht="102" hidden="1" x14ac:dyDescent="0.25">
      <c r="B43" s="75">
        <v>36</v>
      </c>
      <c r="C43" s="54" t="s">
        <v>94</v>
      </c>
      <c r="D43" s="49" t="s">
        <v>115</v>
      </c>
      <c r="E43" s="84" t="s">
        <v>208</v>
      </c>
      <c r="F43" s="84" t="s">
        <v>211</v>
      </c>
      <c r="G43" s="84" t="s">
        <v>212</v>
      </c>
      <c r="H43" s="49" t="s">
        <v>15</v>
      </c>
      <c r="I43" s="49" t="s">
        <v>13</v>
      </c>
      <c r="J43" s="63">
        <f t="shared" si="24"/>
        <v>1</v>
      </c>
      <c r="K43" s="63">
        <f t="shared" si="25"/>
        <v>4</v>
      </c>
      <c r="L43" s="77">
        <f t="shared" si="12"/>
        <v>4</v>
      </c>
      <c r="M43" s="49" t="str">
        <f t="shared" si="13"/>
        <v>Medio</v>
      </c>
      <c r="N43" s="93" t="s">
        <v>225</v>
      </c>
      <c r="O43" s="73" t="s">
        <v>123</v>
      </c>
      <c r="P43" s="73" t="s">
        <v>126</v>
      </c>
      <c r="Q43" s="73" t="s">
        <v>3</v>
      </c>
      <c r="R43" s="63">
        <f t="shared" si="26"/>
        <v>5</v>
      </c>
      <c r="S43" s="63">
        <f t="shared" si="27"/>
        <v>5</v>
      </c>
      <c r="T43" s="63">
        <f t="shared" si="28"/>
        <v>0</v>
      </c>
      <c r="U43" s="63">
        <f t="shared" si="29"/>
        <v>10</v>
      </c>
      <c r="V43" s="49" t="str">
        <f t="shared" si="6"/>
        <v>Control Débil</v>
      </c>
      <c r="W43" s="49" t="str">
        <f t="shared" si="7"/>
        <v>Cambie el valor del impacto</v>
      </c>
      <c r="X43" s="88" t="s">
        <v>441</v>
      </c>
      <c r="Y43" s="49"/>
      <c r="Z43" s="49"/>
      <c r="AA43" s="63">
        <f t="shared" si="14"/>
        <v>0</v>
      </c>
      <c r="AB43" s="63">
        <f t="shared" si="15"/>
        <v>0</v>
      </c>
      <c r="AC43" s="63">
        <f t="shared" si="16"/>
        <v>0</v>
      </c>
      <c r="AD43" s="101" t="str">
        <f t="shared" si="17"/>
        <v>Sin Dato</v>
      </c>
      <c r="AE43" s="107"/>
      <c r="AF43" s="49"/>
    </row>
    <row r="44" spans="2:32" s="38" customFormat="1" ht="331.5" hidden="1" x14ac:dyDescent="0.25">
      <c r="B44" s="75">
        <v>37</v>
      </c>
      <c r="C44" s="54" t="s">
        <v>94</v>
      </c>
      <c r="D44" s="49" t="s">
        <v>121</v>
      </c>
      <c r="E44" s="51" t="s">
        <v>217</v>
      </c>
      <c r="F44" s="73" t="s">
        <v>220</v>
      </c>
      <c r="G44" s="73" t="s">
        <v>223</v>
      </c>
      <c r="H44" s="49" t="s">
        <v>15</v>
      </c>
      <c r="I44" s="49" t="s">
        <v>13</v>
      </c>
      <c r="J44" s="63">
        <f t="shared" si="24"/>
        <v>1</v>
      </c>
      <c r="K44" s="63">
        <f t="shared" si="25"/>
        <v>4</v>
      </c>
      <c r="L44" s="77">
        <f t="shared" si="12"/>
        <v>4</v>
      </c>
      <c r="M44" s="49" t="str">
        <f t="shared" si="13"/>
        <v>Medio</v>
      </c>
      <c r="N44" s="93" t="s">
        <v>226</v>
      </c>
      <c r="O44" s="73" t="s">
        <v>124</v>
      </c>
      <c r="P44" s="73" t="s">
        <v>126</v>
      </c>
      <c r="Q44" s="73" t="s">
        <v>2</v>
      </c>
      <c r="R44" s="63">
        <f t="shared" si="26"/>
        <v>15</v>
      </c>
      <c r="S44" s="63">
        <f t="shared" si="27"/>
        <v>5</v>
      </c>
      <c r="T44" s="63">
        <f t="shared" si="28"/>
        <v>0</v>
      </c>
      <c r="U44" s="63">
        <f t="shared" si="29"/>
        <v>20</v>
      </c>
      <c r="V44" s="49" t="str">
        <f t="shared" si="6"/>
        <v>Control Adecuado</v>
      </c>
      <c r="W44" s="49" t="str">
        <f t="shared" si="7"/>
        <v>Cambie el valor de la probabilidad</v>
      </c>
      <c r="X44" s="89" t="s">
        <v>442</v>
      </c>
      <c r="Y44" s="49"/>
      <c r="Z44" s="49"/>
      <c r="AA44" s="63">
        <f t="shared" si="14"/>
        <v>0</v>
      </c>
      <c r="AB44" s="63">
        <f t="shared" si="15"/>
        <v>0</v>
      </c>
      <c r="AC44" s="63">
        <f t="shared" si="16"/>
        <v>0</v>
      </c>
      <c r="AD44" s="101" t="str">
        <f t="shared" si="17"/>
        <v>Sin Dato</v>
      </c>
      <c r="AE44" s="95"/>
      <c r="AF44" s="49"/>
    </row>
    <row r="45" spans="2:32" s="41" customFormat="1" ht="306" hidden="1" x14ac:dyDescent="0.25">
      <c r="B45" s="75">
        <v>38</v>
      </c>
      <c r="C45" s="54" t="s">
        <v>94</v>
      </c>
      <c r="D45" s="49" t="s">
        <v>121</v>
      </c>
      <c r="E45" s="51" t="s">
        <v>218</v>
      </c>
      <c r="F45" s="73" t="s">
        <v>443</v>
      </c>
      <c r="G45" s="73" t="s">
        <v>221</v>
      </c>
      <c r="H45" s="49" t="s">
        <v>15</v>
      </c>
      <c r="I45" s="49" t="s">
        <v>13</v>
      </c>
      <c r="J45" s="63">
        <f t="shared" si="24"/>
        <v>1</v>
      </c>
      <c r="K45" s="63">
        <f t="shared" si="25"/>
        <v>4</v>
      </c>
      <c r="L45" s="77">
        <f t="shared" si="12"/>
        <v>4</v>
      </c>
      <c r="M45" s="49" t="str">
        <f t="shared" si="13"/>
        <v>Medio</v>
      </c>
      <c r="N45" s="93" t="s">
        <v>444</v>
      </c>
      <c r="O45" s="73" t="s">
        <v>124</v>
      </c>
      <c r="P45" s="73" t="s">
        <v>126</v>
      </c>
      <c r="Q45" s="73" t="s">
        <v>2</v>
      </c>
      <c r="R45" s="63">
        <f t="shared" si="26"/>
        <v>15</v>
      </c>
      <c r="S45" s="63">
        <f t="shared" si="27"/>
        <v>5</v>
      </c>
      <c r="T45" s="63">
        <f t="shared" si="28"/>
        <v>0</v>
      </c>
      <c r="U45" s="63">
        <f t="shared" si="29"/>
        <v>20</v>
      </c>
      <c r="V45" s="49" t="str">
        <f t="shared" si="6"/>
        <v>Control Adecuado</v>
      </c>
      <c r="W45" s="49" t="str">
        <f t="shared" si="7"/>
        <v>Cambie el valor de la probabilidad</v>
      </c>
      <c r="X45" s="89" t="s">
        <v>445</v>
      </c>
      <c r="Y45" s="49"/>
      <c r="Z45" s="49"/>
      <c r="AA45" s="63">
        <f t="shared" si="14"/>
        <v>0</v>
      </c>
      <c r="AB45" s="63">
        <f t="shared" si="15"/>
        <v>0</v>
      </c>
      <c r="AC45" s="63">
        <f t="shared" si="16"/>
        <v>0</v>
      </c>
      <c r="AD45" s="101" t="str">
        <f t="shared" si="17"/>
        <v>Sin Dato</v>
      </c>
      <c r="AE45" s="95"/>
      <c r="AF45" s="49"/>
    </row>
    <row r="46" spans="2:32" s="41" customFormat="1" ht="160.5" hidden="1" customHeight="1" x14ac:dyDescent="0.25">
      <c r="B46" s="75">
        <v>39</v>
      </c>
      <c r="C46" s="54" t="s">
        <v>62</v>
      </c>
      <c r="D46" s="49" t="s">
        <v>121</v>
      </c>
      <c r="E46" s="51" t="s">
        <v>219</v>
      </c>
      <c r="F46" s="73" t="s">
        <v>222</v>
      </c>
      <c r="G46" s="73" t="s">
        <v>224</v>
      </c>
      <c r="H46" s="49" t="s">
        <v>143</v>
      </c>
      <c r="I46" s="49" t="s">
        <v>11</v>
      </c>
      <c r="J46" s="63">
        <f t="shared" si="24"/>
        <v>2</v>
      </c>
      <c r="K46" s="63">
        <f t="shared" si="25"/>
        <v>1</v>
      </c>
      <c r="L46" s="77">
        <f t="shared" si="12"/>
        <v>2</v>
      </c>
      <c r="M46" s="49" t="str">
        <f t="shared" si="13"/>
        <v>Bajo</v>
      </c>
      <c r="N46" s="93" t="s">
        <v>227</v>
      </c>
      <c r="O46" s="73" t="s">
        <v>124</v>
      </c>
      <c r="P46" s="73" t="s">
        <v>126</v>
      </c>
      <c r="Q46" s="73" t="s">
        <v>2</v>
      </c>
      <c r="R46" s="63">
        <f t="shared" si="26"/>
        <v>15</v>
      </c>
      <c r="S46" s="63">
        <f t="shared" si="27"/>
        <v>5</v>
      </c>
      <c r="T46" s="63">
        <f t="shared" si="28"/>
        <v>0</v>
      </c>
      <c r="U46" s="63">
        <f t="shared" si="29"/>
        <v>20</v>
      </c>
      <c r="V46" s="49" t="str">
        <f t="shared" si="6"/>
        <v>Control Adecuado</v>
      </c>
      <c r="W46" s="49" t="str">
        <f t="shared" si="7"/>
        <v>Cambie el valor de la probabilidad</v>
      </c>
      <c r="X46" s="89" t="s">
        <v>356</v>
      </c>
      <c r="Y46" s="49"/>
      <c r="Z46" s="49"/>
      <c r="AA46" s="63">
        <f t="shared" si="14"/>
        <v>0</v>
      </c>
      <c r="AB46" s="63">
        <f t="shared" si="15"/>
        <v>0</v>
      </c>
      <c r="AC46" s="63">
        <f t="shared" si="16"/>
        <v>0</v>
      </c>
      <c r="AD46" s="101" t="str">
        <f t="shared" si="17"/>
        <v>Sin Dato</v>
      </c>
      <c r="AE46" s="95"/>
      <c r="AF46" s="49"/>
    </row>
    <row r="47" spans="2:32" s="41" customFormat="1" ht="336" hidden="1" customHeight="1" x14ac:dyDescent="0.25">
      <c r="B47" s="75">
        <v>40</v>
      </c>
      <c r="C47" s="54" t="s">
        <v>63</v>
      </c>
      <c r="D47" s="49" t="s">
        <v>120</v>
      </c>
      <c r="E47" s="66" t="s">
        <v>446</v>
      </c>
      <c r="F47" s="90" t="s">
        <v>447</v>
      </c>
      <c r="G47" s="49" t="s">
        <v>228</v>
      </c>
      <c r="H47" s="49" t="s">
        <v>17</v>
      </c>
      <c r="I47" s="49" t="s">
        <v>12</v>
      </c>
      <c r="J47" s="63">
        <f t="shared" si="24"/>
        <v>4</v>
      </c>
      <c r="K47" s="63">
        <f t="shared" si="25"/>
        <v>2</v>
      </c>
      <c r="L47" s="77">
        <f t="shared" si="12"/>
        <v>8</v>
      </c>
      <c r="M47" s="49" t="str">
        <f t="shared" si="13"/>
        <v>Alto</v>
      </c>
      <c r="N47" s="95" t="s">
        <v>230</v>
      </c>
      <c r="O47" s="73" t="s">
        <v>124</v>
      </c>
      <c r="P47" s="73" t="s">
        <v>126</v>
      </c>
      <c r="Q47" s="73" t="s">
        <v>2</v>
      </c>
      <c r="R47" s="63">
        <f t="shared" si="26"/>
        <v>15</v>
      </c>
      <c r="S47" s="63">
        <f t="shared" si="27"/>
        <v>5</v>
      </c>
      <c r="T47" s="63">
        <f t="shared" si="28"/>
        <v>0</v>
      </c>
      <c r="U47" s="63">
        <f t="shared" si="29"/>
        <v>20</v>
      </c>
      <c r="V47" s="49" t="str">
        <f t="shared" si="6"/>
        <v>Control Adecuado</v>
      </c>
      <c r="W47" s="49" t="str">
        <f t="shared" si="7"/>
        <v>Cambie el valor de la probabilidad</v>
      </c>
      <c r="X47" s="90" t="s">
        <v>448</v>
      </c>
      <c r="Y47" s="49"/>
      <c r="Z47" s="49"/>
      <c r="AA47" s="63">
        <f t="shared" si="14"/>
        <v>0</v>
      </c>
      <c r="AB47" s="63">
        <f t="shared" si="15"/>
        <v>0</v>
      </c>
      <c r="AC47" s="63">
        <f t="shared" si="16"/>
        <v>0</v>
      </c>
      <c r="AD47" s="101" t="str">
        <f t="shared" si="17"/>
        <v>Sin Dato</v>
      </c>
      <c r="AE47" s="108"/>
      <c r="AF47" s="49"/>
    </row>
    <row r="48" spans="2:32" s="41" customFormat="1" ht="234.75" hidden="1" customHeight="1" x14ac:dyDescent="0.25">
      <c r="B48" s="75">
        <v>41</v>
      </c>
      <c r="C48" s="54" t="s">
        <v>63</v>
      </c>
      <c r="D48" s="49" t="s">
        <v>120</v>
      </c>
      <c r="E48" s="90" t="s">
        <v>229</v>
      </c>
      <c r="F48" s="90" t="s">
        <v>235</v>
      </c>
      <c r="G48" s="49" t="s">
        <v>228</v>
      </c>
      <c r="H48" s="49" t="s">
        <v>18</v>
      </c>
      <c r="I48" s="49" t="s">
        <v>12</v>
      </c>
      <c r="J48" s="63">
        <f t="shared" si="24"/>
        <v>5</v>
      </c>
      <c r="K48" s="63">
        <f t="shared" si="25"/>
        <v>2</v>
      </c>
      <c r="L48" s="77">
        <f t="shared" si="12"/>
        <v>10</v>
      </c>
      <c r="M48" s="49" t="str">
        <f t="shared" si="13"/>
        <v>Alto</v>
      </c>
      <c r="N48" s="95" t="s">
        <v>231</v>
      </c>
      <c r="O48" s="73" t="s">
        <v>124</v>
      </c>
      <c r="P48" s="73" t="s">
        <v>126</v>
      </c>
      <c r="Q48" s="73" t="s">
        <v>2</v>
      </c>
      <c r="R48" s="63">
        <f t="shared" si="26"/>
        <v>15</v>
      </c>
      <c r="S48" s="63">
        <f t="shared" si="27"/>
        <v>5</v>
      </c>
      <c r="T48" s="63">
        <f t="shared" si="28"/>
        <v>0</v>
      </c>
      <c r="U48" s="63">
        <f t="shared" si="29"/>
        <v>20</v>
      </c>
      <c r="V48" s="49" t="str">
        <f t="shared" si="6"/>
        <v>Control Adecuado</v>
      </c>
      <c r="W48" s="49" t="str">
        <f t="shared" si="7"/>
        <v>Cambie el valor de la probabilidad</v>
      </c>
      <c r="X48" s="90" t="s">
        <v>232</v>
      </c>
      <c r="Y48" s="49"/>
      <c r="Z48" s="49"/>
      <c r="AA48" s="63">
        <f t="shared" si="14"/>
        <v>0</v>
      </c>
      <c r="AB48" s="63">
        <f t="shared" si="15"/>
        <v>0</v>
      </c>
      <c r="AC48" s="63">
        <f t="shared" si="16"/>
        <v>0</v>
      </c>
      <c r="AD48" s="101" t="str">
        <f t="shared" si="17"/>
        <v>Sin Dato</v>
      </c>
      <c r="AE48" s="108"/>
      <c r="AF48" s="49"/>
    </row>
    <row r="49" spans="2:35" s="41" customFormat="1" ht="409.5" hidden="1" customHeight="1" x14ac:dyDescent="0.25">
      <c r="B49" s="75">
        <v>42</v>
      </c>
      <c r="C49" s="54" t="s">
        <v>94</v>
      </c>
      <c r="D49" s="49" t="s">
        <v>120</v>
      </c>
      <c r="E49" s="90" t="s">
        <v>233</v>
      </c>
      <c r="F49" s="73" t="s">
        <v>234</v>
      </c>
      <c r="G49" s="49" t="s">
        <v>228</v>
      </c>
      <c r="H49" s="49" t="s">
        <v>15</v>
      </c>
      <c r="I49" s="49" t="s">
        <v>13</v>
      </c>
      <c r="J49" s="63">
        <f t="shared" si="24"/>
        <v>1</v>
      </c>
      <c r="K49" s="63">
        <f t="shared" si="25"/>
        <v>4</v>
      </c>
      <c r="L49" s="77">
        <f t="shared" si="12"/>
        <v>4</v>
      </c>
      <c r="M49" s="49" t="str">
        <f t="shared" si="13"/>
        <v>Medio</v>
      </c>
      <c r="N49" s="93" t="s">
        <v>236</v>
      </c>
      <c r="O49" s="73" t="s">
        <v>124</v>
      </c>
      <c r="P49" s="73" t="s">
        <v>126</v>
      </c>
      <c r="Q49" s="73" t="s">
        <v>2</v>
      </c>
      <c r="R49" s="63">
        <f t="shared" si="26"/>
        <v>15</v>
      </c>
      <c r="S49" s="63">
        <f t="shared" si="27"/>
        <v>5</v>
      </c>
      <c r="T49" s="63">
        <f t="shared" si="28"/>
        <v>0</v>
      </c>
      <c r="U49" s="63">
        <f t="shared" si="29"/>
        <v>20</v>
      </c>
      <c r="V49" s="49" t="str">
        <f t="shared" si="6"/>
        <v>Control Adecuado</v>
      </c>
      <c r="W49" s="49" t="str">
        <f t="shared" si="7"/>
        <v>Cambie el valor de la probabilidad</v>
      </c>
      <c r="X49" s="90" t="s">
        <v>449</v>
      </c>
      <c r="Y49" s="49"/>
      <c r="Z49" s="49"/>
      <c r="AA49" s="63">
        <f t="shared" si="14"/>
        <v>0</v>
      </c>
      <c r="AB49" s="63">
        <f t="shared" si="15"/>
        <v>0</v>
      </c>
      <c r="AC49" s="63">
        <f t="shared" si="16"/>
        <v>0</v>
      </c>
      <c r="AD49" s="101" t="str">
        <f t="shared" si="17"/>
        <v>Sin Dato</v>
      </c>
      <c r="AE49" s="108"/>
      <c r="AF49" s="49"/>
    </row>
    <row r="50" spans="2:35" s="41" customFormat="1" ht="195" hidden="1" customHeight="1" x14ac:dyDescent="0.25">
      <c r="B50" s="75">
        <v>43</v>
      </c>
      <c r="C50" s="54" t="s">
        <v>93</v>
      </c>
      <c r="D50" s="49" t="s">
        <v>109</v>
      </c>
      <c r="E50" s="90" t="s">
        <v>237</v>
      </c>
      <c r="F50" s="90" t="s">
        <v>240</v>
      </c>
      <c r="G50" s="90" t="s">
        <v>243</v>
      </c>
      <c r="H50" s="49" t="s">
        <v>16</v>
      </c>
      <c r="I50" s="49" t="s">
        <v>13</v>
      </c>
      <c r="J50" s="63">
        <f t="shared" si="24"/>
        <v>3</v>
      </c>
      <c r="K50" s="63">
        <f t="shared" si="25"/>
        <v>4</v>
      </c>
      <c r="L50" s="77">
        <f t="shared" si="12"/>
        <v>12</v>
      </c>
      <c r="M50" s="49" t="str">
        <f t="shared" si="13"/>
        <v>Alto</v>
      </c>
      <c r="N50" s="95" t="s">
        <v>450</v>
      </c>
      <c r="O50" s="73" t="s">
        <v>124</v>
      </c>
      <c r="P50" s="73" t="s">
        <v>126</v>
      </c>
      <c r="Q50" s="73" t="s">
        <v>2</v>
      </c>
      <c r="R50" s="63">
        <f t="shared" si="26"/>
        <v>15</v>
      </c>
      <c r="S50" s="63">
        <f t="shared" si="27"/>
        <v>5</v>
      </c>
      <c r="T50" s="63">
        <f t="shared" si="28"/>
        <v>0</v>
      </c>
      <c r="U50" s="63">
        <f t="shared" si="29"/>
        <v>20</v>
      </c>
      <c r="V50" s="49" t="str">
        <f t="shared" si="6"/>
        <v>Control Adecuado</v>
      </c>
      <c r="W50" s="49" t="str">
        <f t="shared" si="7"/>
        <v>Cambie el valor de la probabilidad</v>
      </c>
      <c r="X50" s="50"/>
      <c r="Y50" s="49"/>
      <c r="Z50" s="49"/>
      <c r="AA50" s="63">
        <f t="shared" si="14"/>
        <v>0</v>
      </c>
      <c r="AB50" s="63">
        <f t="shared" si="15"/>
        <v>0</v>
      </c>
      <c r="AC50" s="63">
        <f t="shared" si="16"/>
        <v>0</v>
      </c>
      <c r="AD50" s="101" t="str">
        <f t="shared" si="17"/>
        <v>Sin Dato</v>
      </c>
      <c r="AE50" s="95"/>
      <c r="AF50" s="49"/>
    </row>
    <row r="51" spans="2:35" s="39" customFormat="1" ht="125.25" hidden="1" customHeight="1" x14ac:dyDescent="0.25">
      <c r="B51" s="75">
        <v>44</v>
      </c>
      <c r="C51" s="54" t="s">
        <v>94</v>
      </c>
      <c r="D51" s="49" t="s">
        <v>109</v>
      </c>
      <c r="E51" s="90" t="s">
        <v>238</v>
      </c>
      <c r="F51" s="90" t="s">
        <v>241</v>
      </c>
      <c r="G51" s="90" t="s">
        <v>243</v>
      </c>
      <c r="H51" s="49" t="s">
        <v>16</v>
      </c>
      <c r="I51" s="49" t="s">
        <v>13</v>
      </c>
      <c r="J51" s="63">
        <f t="shared" si="24"/>
        <v>3</v>
      </c>
      <c r="K51" s="63">
        <f t="shared" si="25"/>
        <v>4</v>
      </c>
      <c r="L51" s="77">
        <f t="shared" si="12"/>
        <v>12</v>
      </c>
      <c r="M51" s="49" t="str">
        <f t="shared" si="13"/>
        <v>Alto</v>
      </c>
      <c r="N51" s="95" t="s">
        <v>450</v>
      </c>
      <c r="O51" s="73" t="s">
        <v>124</v>
      </c>
      <c r="P51" s="73" t="s">
        <v>126</v>
      </c>
      <c r="Q51" s="73" t="s">
        <v>2</v>
      </c>
      <c r="R51" s="63">
        <f t="shared" si="26"/>
        <v>15</v>
      </c>
      <c r="S51" s="63">
        <f t="shared" si="27"/>
        <v>5</v>
      </c>
      <c r="T51" s="63">
        <f t="shared" si="28"/>
        <v>0</v>
      </c>
      <c r="U51" s="63">
        <f t="shared" si="29"/>
        <v>20</v>
      </c>
      <c r="V51" s="49" t="str">
        <f t="shared" si="6"/>
        <v>Control Adecuado</v>
      </c>
      <c r="W51" s="49" t="str">
        <f t="shared" si="7"/>
        <v>Cambie el valor de la probabilidad</v>
      </c>
      <c r="X51" s="50"/>
      <c r="Y51" s="49"/>
      <c r="Z51" s="49"/>
      <c r="AA51" s="63">
        <f t="shared" si="14"/>
        <v>0</v>
      </c>
      <c r="AB51" s="63">
        <f t="shared" si="15"/>
        <v>0</v>
      </c>
      <c r="AC51" s="63">
        <f t="shared" si="16"/>
        <v>0</v>
      </c>
      <c r="AD51" s="101" t="str">
        <f t="shared" si="17"/>
        <v>Sin Dato</v>
      </c>
      <c r="AE51" s="95"/>
      <c r="AF51" s="49"/>
    </row>
    <row r="52" spans="2:35" ht="100.5" hidden="1" customHeight="1" x14ac:dyDescent="0.25">
      <c r="B52" s="75">
        <v>45</v>
      </c>
      <c r="C52" s="54" t="s">
        <v>93</v>
      </c>
      <c r="D52" s="49" t="s">
        <v>109</v>
      </c>
      <c r="E52" s="90" t="s">
        <v>487</v>
      </c>
      <c r="F52" s="90" t="s">
        <v>242</v>
      </c>
      <c r="G52" s="90" t="s">
        <v>239</v>
      </c>
      <c r="H52" s="49" t="s">
        <v>17</v>
      </c>
      <c r="I52" s="49" t="s">
        <v>20</v>
      </c>
      <c r="J52" s="63">
        <f t="shared" ref="J52:J72" si="30">IF(H52="Raro",1,(IF(H52="Poco Probable",2,(IF(H52="Posible",3,(IF(H52="Probable",4,(IF(H52="Casi Seguro",5,0)))))))))</f>
        <v>4</v>
      </c>
      <c r="K52" s="63">
        <f t="shared" ref="K52:K72" si="31">IF(I52="Insignificante",1,(IF(I52="Menor",2,(IF(I52="Moderado",3,(IF(I52="Mayor",4,(IF(I52="Catastrófico",5,0)))))))))</f>
        <v>3</v>
      </c>
      <c r="L52" s="77">
        <f t="shared" si="12"/>
        <v>12</v>
      </c>
      <c r="M52" s="49" t="str">
        <f t="shared" si="13"/>
        <v>Alto</v>
      </c>
      <c r="N52" s="95" t="s">
        <v>244</v>
      </c>
      <c r="O52" s="73" t="s">
        <v>124</v>
      </c>
      <c r="P52" s="73" t="s">
        <v>126</v>
      </c>
      <c r="Q52" s="73" t="s">
        <v>2</v>
      </c>
      <c r="R52" s="63">
        <f t="shared" ref="R52:R72" si="32">IF(O52="Correctivo",5,(IF(O52="Preventivo",15,(IF(O52="Detectivo",20,0)))))</f>
        <v>15</v>
      </c>
      <c r="S52" s="63">
        <f t="shared" ref="S52:S72" si="33">IF(P52="Manual",5,(IF(P52="Automático",10,0)))</f>
        <v>5</v>
      </c>
      <c r="T52" s="63">
        <f t="shared" ref="T52:T72" si="34">IF(Q52="Probabilidad",0,(IF(Q52="Impacto",0,(IF(Q52="Ambos",10,0)))))</f>
        <v>0</v>
      </c>
      <c r="U52" s="63">
        <f t="shared" ref="U52:U72" si="35">SUM(R52+S52+T52)</f>
        <v>20</v>
      </c>
      <c r="V52" s="49" t="str">
        <f t="shared" si="6"/>
        <v>Control Adecuado</v>
      </c>
      <c r="W52" s="49" t="str">
        <f t="shared" si="7"/>
        <v>Cambie el valor de la probabilidad</v>
      </c>
      <c r="X52" s="50"/>
      <c r="Y52" s="49"/>
      <c r="Z52" s="49"/>
      <c r="AA52" s="63">
        <f t="shared" si="14"/>
        <v>0</v>
      </c>
      <c r="AB52" s="63">
        <f t="shared" si="15"/>
        <v>0</v>
      </c>
      <c r="AC52" s="63">
        <f t="shared" si="16"/>
        <v>0</v>
      </c>
      <c r="AD52" s="101" t="str">
        <f t="shared" si="17"/>
        <v>Sin Dato</v>
      </c>
      <c r="AE52" s="95"/>
      <c r="AF52" s="49"/>
    </row>
    <row r="53" spans="2:35" s="41" customFormat="1" ht="409.6" hidden="1" customHeight="1" x14ac:dyDescent="0.25">
      <c r="B53" s="75">
        <v>46</v>
      </c>
      <c r="C53" s="54" t="s">
        <v>62</v>
      </c>
      <c r="D53" s="49" t="s">
        <v>113</v>
      </c>
      <c r="E53" s="73" t="s">
        <v>451</v>
      </c>
      <c r="F53" s="94" t="s">
        <v>480</v>
      </c>
      <c r="G53" s="94" t="s">
        <v>298</v>
      </c>
      <c r="H53" s="49" t="s">
        <v>17</v>
      </c>
      <c r="I53" s="49" t="s">
        <v>20</v>
      </c>
      <c r="J53" s="63">
        <f t="shared" si="30"/>
        <v>4</v>
      </c>
      <c r="K53" s="63">
        <f t="shared" si="31"/>
        <v>3</v>
      </c>
      <c r="L53" s="77">
        <f t="shared" si="12"/>
        <v>12</v>
      </c>
      <c r="M53" s="49" t="str">
        <f t="shared" si="13"/>
        <v>Alto</v>
      </c>
      <c r="N53" s="81" t="s">
        <v>452</v>
      </c>
      <c r="O53" s="73" t="s">
        <v>124</v>
      </c>
      <c r="P53" s="73" t="s">
        <v>126</v>
      </c>
      <c r="Q53" s="73" t="s">
        <v>2</v>
      </c>
      <c r="R53" s="63">
        <f t="shared" si="32"/>
        <v>15</v>
      </c>
      <c r="S53" s="63">
        <f t="shared" si="33"/>
        <v>5</v>
      </c>
      <c r="T53" s="63">
        <f t="shared" si="34"/>
        <v>0</v>
      </c>
      <c r="U53" s="63">
        <f t="shared" si="35"/>
        <v>20</v>
      </c>
      <c r="V53" s="49" t="str">
        <f t="shared" si="6"/>
        <v>Control Adecuado</v>
      </c>
      <c r="W53" s="49" t="str">
        <f t="shared" si="7"/>
        <v>Cambie el valor de la probabilidad</v>
      </c>
      <c r="X53" s="86" t="s">
        <v>196</v>
      </c>
      <c r="Y53" s="49"/>
      <c r="Z53" s="49"/>
      <c r="AA53" s="63">
        <f t="shared" si="14"/>
        <v>0</v>
      </c>
      <c r="AB53" s="63">
        <f t="shared" si="15"/>
        <v>0</v>
      </c>
      <c r="AC53" s="63">
        <f t="shared" si="16"/>
        <v>0</v>
      </c>
      <c r="AD53" s="101" t="str">
        <f t="shared" si="17"/>
        <v>Sin Dato</v>
      </c>
      <c r="AE53" s="95"/>
      <c r="AF53" s="49"/>
    </row>
    <row r="54" spans="2:35" s="41" customFormat="1" ht="222" hidden="1" customHeight="1" x14ac:dyDescent="0.25">
      <c r="B54" s="75">
        <v>47</v>
      </c>
      <c r="C54" s="54" t="s">
        <v>62</v>
      </c>
      <c r="D54" s="49" t="s">
        <v>113</v>
      </c>
      <c r="E54" s="49" t="s">
        <v>194</v>
      </c>
      <c r="F54" s="73" t="s">
        <v>481</v>
      </c>
      <c r="G54" s="94" t="s">
        <v>424</v>
      </c>
      <c r="H54" s="49" t="s">
        <v>18</v>
      </c>
      <c r="I54" s="49" t="s">
        <v>20</v>
      </c>
      <c r="J54" s="63">
        <f t="shared" si="30"/>
        <v>5</v>
      </c>
      <c r="K54" s="63">
        <f t="shared" si="31"/>
        <v>3</v>
      </c>
      <c r="L54" s="77">
        <f t="shared" si="12"/>
        <v>15</v>
      </c>
      <c r="M54" s="49" t="str">
        <f t="shared" si="13"/>
        <v>Extremo</v>
      </c>
      <c r="N54" s="93" t="s">
        <v>425</v>
      </c>
      <c r="O54" s="73" t="s">
        <v>124</v>
      </c>
      <c r="P54" s="73" t="s">
        <v>126</v>
      </c>
      <c r="Q54" s="73" t="s">
        <v>2</v>
      </c>
      <c r="R54" s="63">
        <f t="shared" si="32"/>
        <v>15</v>
      </c>
      <c r="S54" s="63">
        <f t="shared" si="33"/>
        <v>5</v>
      </c>
      <c r="T54" s="63">
        <f t="shared" si="34"/>
        <v>0</v>
      </c>
      <c r="U54" s="63">
        <f t="shared" si="35"/>
        <v>20</v>
      </c>
      <c r="V54" s="49" t="str">
        <f t="shared" si="6"/>
        <v>Control Adecuado</v>
      </c>
      <c r="W54" s="49" t="str">
        <f t="shared" si="7"/>
        <v>Cambie el valor de la probabilidad</v>
      </c>
      <c r="X54" s="66" t="s">
        <v>195</v>
      </c>
      <c r="Y54" s="49"/>
      <c r="Z54" s="49"/>
      <c r="AA54" s="63">
        <f t="shared" si="14"/>
        <v>0</v>
      </c>
      <c r="AB54" s="63">
        <f t="shared" si="15"/>
        <v>0</v>
      </c>
      <c r="AC54" s="63">
        <f t="shared" si="16"/>
        <v>0</v>
      </c>
      <c r="AD54" s="101" t="str">
        <f t="shared" si="17"/>
        <v>Sin Dato</v>
      </c>
      <c r="AE54" s="95"/>
      <c r="AF54" s="49"/>
    </row>
    <row r="55" spans="2:35" s="41" customFormat="1" ht="242.25" hidden="1" customHeight="1" x14ac:dyDescent="0.25">
      <c r="B55" s="75">
        <v>48</v>
      </c>
      <c r="C55" s="54" t="s">
        <v>62</v>
      </c>
      <c r="D55" s="49" t="s">
        <v>113</v>
      </c>
      <c r="E55" s="49" t="s">
        <v>426</v>
      </c>
      <c r="F55" s="73" t="s">
        <v>427</v>
      </c>
      <c r="G55" s="95" t="s">
        <v>428</v>
      </c>
      <c r="H55" s="49" t="s">
        <v>17</v>
      </c>
      <c r="I55" s="49" t="s">
        <v>20</v>
      </c>
      <c r="J55" s="63">
        <f t="shared" si="30"/>
        <v>4</v>
      </c>
      <c r="K55" s="63">
        <f t="shared" si="31"/>
        <v>3</v>
      </c>
      <c r="L55" s="77">
        <f t="shared" si="12"/>
        <v>12</v>
      </c>
      <c r="M55" s="49" t="str">
        <f t="shared" si="13"/>
        <v>Alto</v>
      </c>
      <c r="N55" s="93" t="s">
        <v>453</v>
      </c>
      <c r="O55" s="73" t="s">
        <v>124</v>
      </c>
      <c r="P55" s="73" t="s">
        <v>126</v>
      </c>
      <c r="Q55" s="73" t="s">
        <v>2</v>
      </c>
      <c r="R55" s="63">
        <f t="shared" si="32"/>
        <v>15</v>
      </c>
      <c r="S55" s="63">
        <f t="shared" si="33"/>
        <v>5</v>
      </c>
      <c r="T55" s="63">
        <f t="shared" si="34"/>
        <v>0</v>
      </c>
      <c r="U55" s="63">
        <f t="shared" si="35"/>
        <v>20</v>
      </c>
      <c r="V55" s="49" t="str">
        <f t="shared" si="6"/>
        <v>Control Adecuado</v>
      </c>
      <c r="W55" s="49" t="str">
        <f t="shared" si="7"/>
        <v>Cambie el valor de la probabilidad</v>
      </c>
      <c r="X55" s="66" t="s">
        <v>196</v>
      </c>
      <c r="Y55" s="49"/>
      <c r="Z55" s="49"/>
      <c r="AA55" s="63">
        <f t="shared" si="14"/>
        <v>0</v>
      </c>
      <c r="AB55" s="63">
        <f t="shared" si="15"/>
        <v>0</v>
      </c>
      <c r="AC55" s="63">
        <f t="shared" si="16"/>
        <v>0</v>
      </c>
      <c r="AD55" s="101" t="str">
        <f t="shared" si="17"/>
        <v>Sin Dato</v>
      </c>
      <c r="AE55" s="95"/>
      <c r="AF55" s="49"/>
    </row>
    <row r="56" spans="2:35" s="41" customFormat="1" ht="144.75" hidden="1" customHeight="1" x14ac:dyDescent="0.25">
      <c r="B56" s="75">
        <v>49</v>
      </c>
      <c r="C56" s="54" t="s">
        <v>62</v>
      </c>
      <c r="D56" s="49" t="s">
        <v>113</v>
      </c>
      <c r="E56" s="49" t="s">
        <v>245</v>
      </c>
      <c r="F56" s="94" t="s">
        <v>454</v>
      </c>
      <c r="G56" s="94" t="s">
        <v>301</v>
      </c>
      <c r="H56" s="49" t="s">
        <v>17</v>
      </c>
      <c r="I56" s="49" t="s">
        <v>20</v>
      </c>
      <c r="J56" s="63">
        <f t="shared" si="30"/>
        <v>4</v>
      </c>
      <c r="K56" s="63">
        <f t="shared" si="31"/>
        <v>3</v>
      </c>
      <c r="L56" s="77">
        <f t="shared" si="12"/>
        <v>12</v>
      </c>
      <c r="M56" s="49" t="str">
        <f t="shared" si="13"/>
        <v>Alto</v>
      </c>
      <c r="N56" s="81" t="s">
        <v>302</v>
      </c>
      <c r="O56" s="73" t="s">
        <v>124</v>
      </c>
      <c r="P56" s="73" t="s">
        <v>126</v>
      </c>
      <c r="Q56" s="73" t="s">
        <v>2</v>
      </c>
      <c r="R56" s="63">
        <f t="shared" si="32"/>
        <v>15</v>
      </c>
      <c r="S56" s="63">
        <f t="shared" si="33"/>
        <v>5</v>
      </c>
      <c r="T56" s="63">
        <f t="shared" si="34"/>
        <v>0</v>
      </c>
      <c r="U56" s="63">
        <f t="shared" si="35"/>
        <v>20</v>
      </c>
      <c r="V56" s="49" t="str">
        <f t="shared" si="6"/>
        <v>Control Adecuado</v>
      </c>
      <c r="W56" s="49" t="str">
        <f t="shared" si="7"/>
        <v>Cambie el valor de la probabilidad</v>
      </c>
      <c r="X56" s="66" t="s">
        <v>246</v>
      </c>
      <c r="Y56" s="49"/>
      <c r="Z56" s="49"/>
      <c r="AA56" s="63">
        <f t="shared" si="14"/>
        <v>0</v>
      </c>
      <c r="AB56" s="63">
        <f t="shared" si="15"/>
        <v>0</v>
      </c>
      <c r="AC56" s="63">
        <f t="shared" si="16"/>
        <v>0</v>
      </c>
      <c r="AD56" s="101" t="str">
        <f t="shared" si="17"/>
        <v>Sin Dato</v>
      </c>
      <c r="AE56" s="95"/>
      <c r="AF56" s="49"/>
    </row>
    <row r="57" spans="2:35" s="41" customFormat="1" ht="123" hidden="1" customHeight="1" x14ac:dyDescent="0.25">
      <c r="B57" s="75">
        <v>50</v>
      </c>
      <c r="C57" s="54" t="s">
        <v>62</v>
      </c>
      <c r="D57" s="49" t="s">
        <v>114</v>
      </c>
      <c r="E57" s="49" t="s">
        <v>247</v>
      </c>
      <c r="F57" s="73" t="s">
        <v>249</v>
      </c>
      <c r="G57" s="73" t="s">
        <v>251</v>
      </c>
      <c r="H57" s="49" t="s">
        <v>18</v>
      </c>
      <c r="I57" s="49" t="s">
        <v>20</v>
      </c>
      <c r="J57" s="63">
        <f t="shared" si="30"/>
        <v>5</v>
      </c>
      <c r="K57" s="63">
        <f t="shared" si="31"/>
        <v>3</v>
      </c>
      <c r="L57" s="77">
        <f t="shared" si="12"/>
        <v>15</v>
      </c>
      <c r="M57" s="49" t="str">
        <f t="shared" si="13"/>
        <v>Extremo</v>
      </c>
      <c r="N57" s="93" t="s">
        <v>455</v>
      </c>
      <c r="O57" s="73" t="s">
        <v>124</v>
      </c>
      <c r="P57" s="73" t="s">
        <v>126</v>
      </c>
      <c r="Q57" s="73" t="s">
        <v>3</v>
      </c>
      <c r="R57" s="63">
        <f t="shared" si="32"/>
        <v>15</v>
      </c>
      <c r="S57" s="63">
        <f t="shared" si="33"/>
        <v>5</v>
      </c>
      <c r="T57" s="63">
        <f t="shared" si="34"/>
        <v>0</v>
      </c>
      <c r="U57" s="63">
        <f t="shared" si="35"/>
        <v>20</v>
      </c>
      <c r="V57" s="49" t="str">
        <f t="shared" si="6"/>
        <v>Control Adecuado</v>
      </c>
      <c r="W57" s="49" t="str">
        <f t="shared" si="7"/>
        <v>Cambie el valor del impacto</v>
      </c>
      <c r="X57" s="66" t="s">
        <v>456</v>
      </c>
      <c r="Y57" s="49"/>
      <c r="Z57" s="49"/>
      <c r="AA57" s="63">
        <f t="shared" si="14"/>
        <v>0</v>
      </c>
      <c r="AB57" s="63">
        <f t="shared" si="15"/>
        <v>0</v>
      </c>
      <c r="AC57" s="63">
        <f t="shared" si="16"/>
        <v>0</v>
      </c>
      <c r="AD57" s="101" t="str">
        <f t="shared" si="17"/>
        <v>Sin Dato</v>
      </c>
      <c r="AE57" s="95"/>
      <c r="AF57" s="49"/>
    </row>
    <row r="58" spans="2:35" s="41" customFormat="1" ht="114.75" hidden="1" x14ac:dyDescent="0.25">
      <c r="B58" s="75">
        <v>51</v>
      </c>
      <c r="C58" s="54" t="s">
        <v>94</v>
      </c>
      <c r="D58" s="49" t="s">
        <v>114</v>
      </c>
      <c r="E58" s="49" t="s">
        <v>248</v>
      </c>
      <c r="F58" s="73" t="s">
        <v>250</v>
      </c>
      <c r="G58" s="73" t="s">
        <v>252</v>
      </c>
      <c r="H58" s="49" t="s">
        <v>17</v>
      </c>
      <c r="I58" s="49" t="s">
        <v>20</v>
      </c>
      <c r="J58" s="63">
        <f t="shared" si="30"/>
        <v>4</v>
      </c>
      <c r="K58" s="63">
        <f t="shared" si="31"/>
        <v>3</v>
      </c>
      <c r="L58" s="77">
        <f t="shared" si="12"/>
        <v>12</v>
      </c>
      <c r="M58" s="49" t="str">
        <f t="shared" si="13"/>
        <v>Alto</v>
      </c>
      <c r="N58" s="93" t="s">
        <v>457</v>
      </c>
      <c r="O58" s="73" t="s">
        <v>124</v>
      </c>
      <c r="P58" s="73" t="s">
        <v>126</v>
      </c>
      <c r="Q58" s="73" t="s">
        <v>3</v>
      </c>
      <c r="R58" s="63">
        <f t="shared" si="32"/>
        <v>15</v>
      </c>
      <c r="S58" s="63">
        <f t="shared" si="33"/>
        <v>5</v>
      </c>
      <c r="T58" s="63">
        <f t="shared" si="34"/>
        <v>0</v>
      </c>
      <c r="U58" s="63">
        <f t="shared" si="35"/>
        <v>20</v>
      </c>
      <c r="V58" s="49" t="str">
        <f t="shared" si="6"/>
        <v>Control Adecuado</v>
      </c>
      <c r="W58" s="49" t="str">
        <f t="shared" si="7"/>
        <v>Cambie el valor del impacto</v>
      </c>
      <c r="X58" s="66" t="s">
        <v>253</v>
      </c>
      <c r="Y58" s="49"/>
      <c r="Z58" s="49"/>
      <c r="AA58" s="63">
        <f t="shared" si="14"/>
        <v>0</v>
      </c>
      <c r="AB58" s="63">
        <f t="shared" si="15"/>
        <v>0</v>
      </c>
      <c r="AC58" s="63">
        <f t="shared" si="16"/>
        <v>0</v>
      </c>
      <c r="AD58" s="101" t="str">
        <f t="shared" si="17"/>
        <v>Sin Dato</v>
      </c>
      <c r="AE58" s="95"/>
      <c r="AF58" s="49"/>
    </row>
    <row r="59" spans="2:35" s="41" customFormat="1" ht="120.75" hidden="1" customHeight="1" x14ac:dyDescent="0.25">
      <c r="B59" s="75">
        <v>52</v>
      </c>
      <c r="C59" s="54" t="s">
        <v>62</v>
      </c>
      <c r="D59" s="49" t="s">
        <v>114</v>
      </c>
      <c r="E59" s="49" t="s">
        <v>260</v>
      </c>
      <c r="F59" s="73" t="s">
        <v>458</v>
      </c>
      <c r="G59" s="73" t="s">
        <v>251</v>
      </c>
      <c r="H59" s="49" t="s">
        <v>143</v>
      </c>
      <c r="I59" s="49" t="s">
        <v>11</v>
      </c>
      <c r="J59" s="63">
        <f t="shared" si="30"/>
        <v>2</v>
      </c>
      <c r="K59" s="63">
        <f t="shared" si="31"/>
        <v>1</v>
      </c>
      <c r="L59" s="77">
        <f t="shared" si="12"/>
        <v>2</v>
      </c>
      <c r="M59" s="49" t="str">
        <f t="shared" si="13"/>
        <v>Bajo</v>
      </c>
      <c r="N59" s="93" t="s">
        <v>257</v>
      </c>
      <c r="O59" s="73" t="s">
        <v>124</v>
      </c>
      <c r="P59" s="73" t="s">
        <v>126</v>
      </c>
      <c r="Q59" s="73" t="s">
        <v>3</v>
      </c>
      <c r="R59" s="63">
        <f t="shared" si="32"/>
        <v>15</v>
      </c>
      <c r="S59" s="63">
        <f t="shared" si="33"/>
        <v>5</v>
      </c>
      <c r="T59" s="63">
        <f t="shared" si="34"/>
        <v>0</v>
      </c>
      <c r="U59" s="63">
        <f t="shared" si="35"/>
        <v>20</v>
      </c>
      <c r="V59" s="49" t="str">
        <f t="shared" si="6"/>
        <v>Control Adecuado</v>
      </c>
      <c r="W59" s="49" t="str">
        <f t="shared" si="7"/>
        <v>Cambie el valor del impacto</v>
      </c>
      <c r="X59" s="66" t="s">
        <v>258</v>
      </c>
      <c r="Y59" s="49"/>
      <c r="Z59" s="49"/>
      <c r="AA59" s="63">
        <f t="shared" si="14"/>
        <v>0</v>
      </c>
      <c r="AB59" s="63">
        <f t="shared" si="15"/>
        <v>0</v>
      </c>
      <c r="AC59" s="63">
        <f t="shared" si="16"/>
        <v>0</v>
      </c>
      <c r="AD59" s="101" t="str">
        <f t="shared" si="17"/>
        <v>Sin Dato</v>
      </c>
      <c r="AE59" s="95"/>
      <c r="AF59" s="49"/>
    </row>
    <row r="60" spans="2:35" s="41" customFormat="1" ht="129.75" hidden="1" customHeight="1" x14ac:dyDescent="0.25">
      <c r="B60" s="75">
        <v>53</v>
      </c>
      <c r="C60" s="54" t="s">
        <v>94</v>
      </c>
      <c r="D60" s="49" t="s">
        <v>114</v>
      </c>
      <c r="E60" s="49" t="s">
        <v>254</v>
      </c>
      <c r="F60" s="73" t="s">
        <v>255</v>
      </c>
      <c r="G60" s="73" t="s">
        <v>256</v>
      </c>
      <c r="H60" s="49" t="s">
        <v>17</v>
      </c>
      <c r="I60" s="49" t="s">
        <v>14</v>
      </c>
      <c r="J60" s="63">
        <f t="shared" si="30"/>
        <v>4</v>
      </c>
      <c r="K60" s="63">
        <f t="shared" si="31"/>
        <v>5</v>
      </c>
      <c r="L60" s="77">
        <f t="shared" si="12"/>
        <v>20</v>
      </c>
      <c r="M60" s="49" t="str">
        <f t="shared" si="13"/>
        <v>Extremo</v>
      </c>
      <c r="N60" s="93" t="s">
        <v>459</v>
      </c>
      <c r="O60" s="73" t="s">
        <v>124</v>
      </c>
      <c r="P60" s="73" t="s">
        <v>126</v>
      </c>
      <c r="Q60" s="73" t="s">
        <v>3</v>
      </c>
      <c r="R60" s="63">
        <f t="shared" si="32"/>
        <v>15</v>
      </c>
      <c r="S60" s="63">
        <f t="shared" si="33"/>
        <v>5</v>
      </c>
      <c r="T60" s="63">
        <f t="shared" si="34"/>
        <v>0</v>
      </c>
      <c r="U60" s="63">
        <f t="shared" si="35"/>
        <v>20</v>
      </c>
      <c r="V60" s="49" t="str">
        <f t="shared" si="6"/>
        <v>Control Adecuado</v>
      </c>
      <c r="W60" s="49" t="str">
        <f t="shared" si="7"/>
        <v>Cambie el valor del impacto</v>
      </c>
      <c r="X60" s="66" t="s">
        <v>259</v>
      </c>
      <c r="Y60" s="49"/>
      <c r="Z60" s="49"/>
      <c r="AA60" s="63">
        <f t="shared" si="14"/>
        <v>0</v>
      </c>
      <c r="AB60" s="63">
        <f t="shared" si="15"/>
        <v>0</v>
      </c>
      <c r="AC60" s="63">
        <f t="shared" si="16"/>
        <v>0</v>
      </c>
      <c r="AD60" s="101" t="str">
        <f t="shared" si="17"/>
        <v>Sin Dato</v>
      </c>
      <c r="AE60" s="95"/>
      <c r="AF60" s="49"/>
      <c r="AI60" s="91"/>
    </row>
    <row r="61" spans="2:35" s="41" customFormat="1" ht="147" hidden="1" customHeight="1" x14ac:dyDescent="0.25">
      <c r="B61" s="75">
        <v>54</v>
      </c>
      <c r="C61" s="54" t="s">
        <v>93</v>
      </c>
      <c r="D61" s="49" t="s">
        <v>263</v>
      </c>
      <c r="E61" s="49" t="s">
        <v>273</v>
      </c>
      <c r="F61" s="73" t="s">
        <v>274</v>
      </c>
      <c r="G61" s="73" t="s">
        <v>265</v>
      </c>
      <c r="H61" s="49" t="s">
        <v>17</v>
      </c>
      <c r="I61" s="49" t="s">
        <v>20</v>
      </c>
      <c r="J61" s="63">
        <f t="shared" si="30"/>
        <v>4</v>
      </c>
      <c r="K61" s="63">
        <f t="shared" si="31"/>
        <v>3</v>
      </c>
      <c r="L61" s="77">
        <f t="shared" si="12"/>
        <v>12</v>
      </c>
      <c r="M61" s="49" t="str">
        <f t="shared" si="13"/>
        <v>Alto</v>
      </c>
      <c r="N61" s="93" t="s">
        <v>275</v>
      </c>
      <c r="O61" s="73" t="s">
        <v>124</v>
      </c>
      <c r="P61" s="73" t="s">
        <v>126</v>
      </c>
      <c r="Q61" s="73" t="s">
        <v>2</v>
      </c>
      <c r="R61" s="63">
        <f t="shared" si="32"/>
        <v>15</v>
      </c>
      <c r="S61" s="63">
        <f t="shared" si="33"/>
        <v>5</v>
      </c>
      <c r="T61" s="63">
        <f t="shared" si="34"/>
        <v>0</v>
      </c>
      <c r="U61" s="63">
        <f t="shared" si="35"/>
        <v>20</v>
      </c>
      <c r="V61" s="49" t="str">
        <f t="shared" si="6"/>
        <v>Control Adecuado</v>
      </c>
      <c r="W61" s="49" t="str">
        <f t="shared" si="7"/>
        <v>Cambie el valor de la probabilidad</v>
      </c>
      <c r="X61" s="66" t="s">
        <v>269</v>
      </c>
      <c r="Y61" s="49"/>
      <c r="Z61" s="49"/>
      <c r="AA61" s="63">
        <f t="shared" si="14"/>
        <v>0</v>
      </c>
      <c r="AB61" s="63">
        <f t="shared" si="15"/>
        <v>0</v>
      </c>
      <c r="AC61" s="63">
        <f t="shared" si="16"/>
        <v>0</v>
      </c>
      <c r="AD61" s="101" t="str">
        <f t="shared" si="17"/>
        <v>Sin Dato</v>
      </c>
      <c r="AE61" s="95"/>
      <c r="AF61" s="49"/>
    </row>
    <row r="62" spans="2:35" s="41" customFormat="1" ht="216" hidden="1" customHeight="1" x14ac:dyDescent="0.25">
      <c r="B62" s="75">
        <v>55</v>
      </c>
      <c r="C62" s="54" t="s">
        <v>62</v>
      </c>
      <c r="D62" s="49" t="s">
        <v>263</v>
      </c>
      <c r="E62" s="49" t="s">
        <v>261</v>
      </c>
      <c r="F62" s="73" t="s">
        <v>276</v>
      </c>
      <c r="G62" s="73" t="s">
        <v>266</v>
      </c>
      <c r="H62" s="49" t="s">
        <v>17</v>
      </c>
      <c r="I62" s="49" t="s">
        <v>13</v>
      </c>
      <c r="J62" s="63">
        <f t="shared" si="30"/>
        <v>4</v>
      </c>
      <c r="K62" s="63">
        <f t="shared" si="31"/>
        <v>4</v>
      </c>
      <c r="L62" s="77">
        <f t="shared" si="12"/>
        <v>16</v>
      </c>
      <c r="M62" s="49" t="str">
        <f t="shared" si="13"/>
        <v>Extremo</v>
      </c>
      <c r="N62" s="93" t="s">
        <v>277</v>
      </c>
      <c r="O62" s="73" t="s">
        <v>124</v>
      </c>
      <c r="P62" s="73" t="s">
        <v>126</v>
      </c>
      <c r="Q62" s="73" t="s">
        <v>137</v>
      </c>
      <c r="R62" s="63">
        <f t="shared" si="32"/>
        <v>15</v>
      </c>
      <c r="S62" s="63">
        <f t="shared" si="33"/>
        <v>5</v>
      </c>
      <c r="T62" s="63">
        <f t="shared" si="34"/>
        <v>10</v>
      </c>
      <c r="U62" s="63">
        <f t="shared" si="35"/>
        <v>30</v>
      </c>
      <c r="V62" s="49" t="str">
        <f t="shared" si="6"/>
        <v>Control Fuerte</v>
      </c>
      <c r="W62" s="49" t="str">
        <f t="shared" si="7"/>
        <v>Cambie probabilidad e impacto</v>
      </c>
      <c r="X62" s="66" t="s">
        <v>278</v>
      </c>
      <c r="Y62" s="49"/>
      <c r="Z62" s="49"/>
      <c r="AA62" s="63">
        <f t="shared" si="14"/>
        <v>0</v>
      </c>
      <c r="AB62" s="63">
        <f t="shared" si="15"/>
        <v>0</v>
      </c>
      <c r="AC62" s="63">
        <f t="shared" si="16"/>
        <v>0</v>
      </c>
      <c r="AD62" s="101" t="str">
        <f t="shared" si="17"/>
        <v>Sin Dato</v>
      </c>
      <c r="AE62" s="95"/>
      <c r="AF62" s="49"/>
    </row>
    <row r="63" spans="2:35" s="41" customFormat="1" ht="210" hidden="1" customHeight="1" x14ac:dyDescent="0.25">
      <c r="B63" s="75">
        <v>57</v>
      </c>
      <c r="C63" s="54" t="s">
        <v>62</v>
      </c>
      <c r="D63" s="49" t="s">
        <v>263</v>
      </c>
      <c r="E63" s="49" t="s">
        <v>262</v>
      </c>
      <c r="F63" s="73" t="s">
        <v>264</v>
      </c>
      <c r="G63" s="73" t="s">
        <v>267</v>
      </c>
      <c r="H63" s="49" t="s">
        <v>17</v>
      </c>
      <c r="I63" s="49" t="s">
        <v>12</v>
      </c>
      <c r="J63" s="63">
        <f t="shared" si="30"/>
        <v>4</v>
      </c>
      <c r="K63" s="63">
        <f t="shared" si="31"/>
        <v>2</v>
      </c>
      <c r="L63" s="77">
        <f t="shared" si="12"/>
        <v>8</v>
      </c>
      <c r="M63" s="49" t="str">
        <f t="shared" si="13"/>
        <v>Alto</v>
      </c>
      <c r="N63" s="93" t="s">
        <v>268</v>
      </c>
      <c r="O63" s="73" t="s">
        <v>125</v>
      </c>
      <c r="P63" s="73" t="s">
        <v>126</v>
      </c>
      <c r="Q63" s="73" t="s">
        <v>2</v>
      </c>
      <c r="R63" s="63">
        <f t="shared" si="32"/>
        <v>20</v>
      </c>
      <c r="S63" s="63">
        <f t="shared" si="33"/>
        <v>5</v>
      </c>
      <c r="T63" s="63">
        <f t="shared" si="34"/>
        <v>0</v>
      </c>
      <c r="U63" s="63">
        <f t="shared" si="35"/>
        <v>25</v>
      </c>
      <c r="V63" s="49" t="str">
        <f t="shared" si="6"/>
        <v>Control Adecuado</v>
      </c>
      <c r="W63" s="49" t="str">
        <f t="shared" si="7"/>
        <v>Cambie el valor de la probabilidad</v>
      </c>
      <c r="X63" s="66" t="s">
        <v>270</v>
      </c>
      <c r="Y63" s="49"/>
      <c r="Z63" s="49"/>
      <c r="AA63" s="63">
        <f t="shared" si="14"/>
        <v>0</v>
      </c>
      <c r="AB63" s="63">
        <f t="shared" si="15"/>
        <v>0</v>
      </c>
      <c r="AC63" s="63">
        <f t="shared" si="16"/>
        <v>0</v>
      </c>
      <c r="AD63" s="101" t="str">
        <f t="shared" si="17"/>
        <v>Sin Dato</v>
      </c>
      <c r="AE63" s="95"/>
      <c r="AF63" s="49"/>
    </row>
    <row r="64" spans="2:35" s="41" customFormat="1" ht="174.75" hidden="1" customHeight="1" x14ac:dyDescent="0.25">
      <c r="B64" s="75">
        <v>58</v>
      </c>
      <c r="C64" s="54" t="s">
        <v>93</v>
      </c>
      <c r="D64" s="49" t="s">
        <v>108</v>
      </c>
      <c r="E64" s="73" t="s">
        <v>271</v>
      </c>
      <c r="F64" s="90" t="s">
        <v>460</v>
      </c>
      <c r="G64" s="90" t="s">
        <v>461</v>
      </c>
      <c r="H64" s="49" t="s">
        <v>15</v>
      </c>
      <c r="I64" s="49" t="s">
        <v>20</v>
      </c>
      <c r="J64" s="63">
        <f t="shared" si="30"/>
        <v>1</v>
      </c>
      <c r="K64" s="63">
        <f t="shared" si="31"/>
        <v>3</v>
      </c>
      <c r="L64" s="77">
        <f t="shared" si="12"/>
        <v>3</v>
      </c>
      <c r="M64" s="49" t="str">
        <f t="shared" si="13"/>
        <v>Bajo</v>
      </c>
      <c r="N64" s="95" t="s">
        <v>272</v>
      </c>
      <c r="O64" s="73" t="s">
        <v>124</v>
      </c>
      <c r="P64" s="73" t="s">
        <v>126</v>
      </c>
      <c r="Q64" s="73" t="s">
        <v>137</v>
      </c>
      <c r="R64" s="63">
        <f t="shared" si="32"/>
        <v>15</v>
      </c>
      <c r="S64" s="63">
        <f t="shared" si="33"/>
        <v>5</v>
      </c>
      <c r="T64" s="63">
        <f t="shared" si="34"/>
        <v>10</v>
      </c>
      <c r="U64" s="63">
        <f t="shared" si="35"/>
        <v>30</v>
      </c>
      <c r="V64" s="49" t="str">
        <f t="shared" si="6"/>
        <v>Control Fuerte</v>
      </c>
      <c r="W64" s="49" t="str">
        <f t="shared" si="7"/>
        <v>Cambie probabilidad e impacto</v>
      </c>
      <c r="X64" s="66" t="s">
        <v>462</v>
      </c>
      <c r="Y64" s="49"/>
      <c r="Z64" s="49"/>
      <c r="AA64" s="63">
        <f t="shared" si="14"/>
        <v>0</v>
      </c>
      <c r="AB64" s="63">
        <f t="shared" si="15"/>
        <v>0</v>
      </c>
      <c r="AC64" s="63">
        <f t="shared" si="16"/>
        <v>0</v>
      </c>
      <c r="AD64" s="101" t="str">
        <f t="shared" si="17"/>
        <v>Sin Dato</v>
      </c>
      <c r="AE64" s="95"/>
      <c r="AF64" s="49"/>
    </row>
    <row r="65" spans="2:32" s="41" customFormat="1" ht="207" hidden="1" customHeight="1" x14ac:dyDescent="0.25">
      <c r="B65" s="75">
        <v>59</v>
      </c>
      <c r="C65" s="54" t="s">
        <v>62</v>
      </c>
      <c r="D65" s="49" t="s">
        <v>108</v>
      </c>
      <c r="E65" s="73" t="s">
        <v>479</v>
      </c>
      <c r="F65" s="73" t="s">
        <v>279</v>
      </c>
      <c r="G65" s="73" t="s">
        <v>280</v>
      </c>
      <c r="H65" s="49" t="s">
        <v>17</v>
      </c>
      <c r="I65" s="49" t="s">
        <v>13</v>
      </c>
      <c r="J65" s="63">
        <f t="shared" si="30"/>
        <v>4</v>
      </c>
      <c r="K65" s="63">
        <f t="shared" si="31"/>
        <v>4</v>
      </c>
      <c r="L65" s="77">
        <f t="shared" si="12"/>
        <v>16</v>
      </c>
      <c r="M65" s="49" t="str">
        <f t="shared" si="13"/>
        <v>Extremo</v>
      </c>
      <c r="N65" s="93" t="s">
        <v>281</v>
      </c>
      <c r="O65" s="73" t="s">
        <v>124</v>
      </c>
      <c r="P65" s="73" t="s">
        <v>126</v>
      </c>
      <c r="Q65" s="73" t="s">
        <v>2</v>
      </c>
      <c r="R65" s="63">
        <f t="shared" si="32"/>
        <v>15</v>
      </c>
      <c r="S65" s="63">
        <f t="shared" si="33"/>
        <v>5</v>
      </c>
      <c r="T65" s="63">
        <f t="shared" si="34"/>
        <v>0</v>
      </c>
      <c r="U65" s="63">
        <f t="shared" si="35"/>
        <v>20</v>
      </c>
      <c r="V65" s="49" t="str">
        <f t="shared" si="6"/>
        <v>Control Adecuado</v>
      </c>
      <c r="W65" s="49" t="str">
        <f t="shared" si="7"/>
        <v>Cambie el valor de la probabilidad</v>
      </c>
      <c r="X65" s="66" t="s">
        <v>281</v>
      </c>
      <c r="Y65" s="49"/>
      <c r="Z65" s="49"/>
      <c r="AA65" s="63">
        <f t="shared" si="14"/>
        <v>0</v>
      </c>
      <c r="AB65" s="63">
        <f t="shared" si="15"/>
        <v>0</v>
      </c>
      <c r="AC65" s="63">
        <f t="shared" si="16"/>
        <v>0</v>
      </c>
      <c r="AD65" s="101" t="str">
        <f t="shared" si="17"/>
        <v>Sin Dato</v>
      </c>
      <c r="AE65" s="95"/>
      <c r="AF65" s="49"/>
    </row>
    <row r="66" spans="2:32" s="41" customFormat="1" ht="178.5" hidden="1" customHeight="1" x14ac:dyDescent="0.25">
      <c r="B66" s="75">
        <v>60</v>
      </c>
      <c r="C66" s="54" t="s">
        <v>94</v>
      </c>
      <c r="D66" s="49" t="s">
        <v>108</v>
      </c>
      <c r="E66" s="73" t="s">
        <v>282</v>
      </c>
      <c r="F66" s="73" t="s">
        <v>283</v>
      </c>
      <c r="G66" s="73" t="s">
        <v>284</v>
      </c>
      <c r="H66" s="49" t="s">
        <v>15</v>
      </c>
      <c r="I66" s="49" t="s">
        <v>11</v>
      </c>
      <c r="J66" s="63">
        <f t="shared" si="30"/>
        <v>1</v>
      </c>
      <c r="K66" s="63">
        <f t="shared" si="31"/>
        <v>1</v>
      </c>
      <c r="L66" s="77">
        <f t="shared" si="12"/>
        <v>1</v>
      </c>
      <c r="M66" s="49" t="str">
        <f t="shared" si="13"/>
        <v>Bajo</v>
      </c>
      <c r="N66" s="93" t="s">
        <v>285</v>
      </c>
      <c r="O66" s="73" t="s">
        <v>124</v>
      </c>
      <c r="P66" s="73" t="s">
        <v>126</v>
      </c>
      <c r="Q66" s="73" t="s">
        <v>137</v>
      </c>
      <c r="R66" s="63">
        <f t="shared" si="32"/>
        <v>15</v>
      </c>
      <c r="S66" s="63">
        <f t="shared" si="33"/>
        <v>5</v>
      </c>
      <c r="T66" s="63">
        <f t="shared" si="34"/>
        <v>10</v>
      </c>
      <c r="U66" s="63">
        <f t="shared" si="35"/>
        <v>30</v>
      </c>
      <c r="V66" s="49" t="str">
        <f t="shared" si="6"/>
        <v>Control Fuerte</v>
      </c>
      <c r="W66" s="49" t="str">
        <f t="shared" si="7"/>
        <v>Cambie probabilidad e impacto</v>
      </c>
      <c r="X66" s="66" t="s">
        <v>286</v>
      </c>
      <c r="Y66" s="49"/>
      <c r="Z66" s="49"/>
      <c r="AA66" s="63">
        <f t="shared" si="14"/>
        <v>0</v>
      </c>
      <c r="AB66" s="63">
        <f t="shared" si="15"/>
        <v>0</v>
      </c>
      <c r="AC66" s="63">
        <f t="shared" si="16"/>
        <v>0</v>
      </c>
      <c r="AD66" s="101" t="str">
        <f t="shared" si="17"/>
        <v>Sin Dato</v>
      </c>
      <c r="AE66" s="95"/>
      <c r="AF66" s="49"/>
    </row>
    <row r="67" spans="2:32" s="41" customFormat="1" ht="160.5" hidden="1" customHeight="1" x14ac:dyDescent="0.25">
      <c r="B67" s="75">
        <v>61</v>
      </c>
      <c r="C67" s="54" t="s">
        <v>62</v>
      </c>
      <c r="D67" s="49" t="s">
        <v>114</v>
      </c>
      <c r="E67" s="95" t="s">
        <v>303</v>
      </c>
      <c r="F67" s="95" t="s">
        <v>304</v>
      </c>
      <c r="G67" s="95" t="s">
        <v>463</v>
      </c>
      <c r="H67" s="49" t="s">
        <v>16</v>
      </c>
      <c r="I67" s="49" t="s">
        <v>12</v>
      </c>
      <c r="J67" s="63">
        <f t="shared" si="30"/>
        <v>3</v>
      </c>
      <c r="K67" s="63">
        <f t="shared" si="31"/>
        <v>2</v>
      </c>
      <c r="L67" s="77">
        <f t="shared" si="12"/>
        <v>6</v>
      </c>
      <c r="M67" s="49" t="str">
        <f t="shared" si="13"/>
        <v>Medio</v>
      </c>
      <c r="N67" s="86" t="s">
        <v>308</v>
      </c>
      <c r="O67" s="73" t="s">
        <v>124</v>
      </c>
      <c r="P67" s="73" t="s">
        <v>126</v>
      </c>
      <c r="Q67" s="73" t="s">
        <v>2</v>
      </c>
      <c r="R67" s="63">
        <f t="shared" si="32"/>
        <v>15</v>
      </c>
      <c r="S67" s="63">
        <f t="shared" si="33"/>
        <v>5</v>
      </c>
      <c r="T67" s="63">
        <f t="shared" si="34"/>
        <v>0</v>
      </c>
      <c r="U67" s="63">
        <f t="shared" si="35"/>
        <v>20</v>
      </c>
      <c r="V67" s="49" t="str">
        <f t="shared" si="6"/>
        <v>Control Adecuado</v>
      </c>
      <c r="W67" s="49" t="str">
        <f t="shared" si="7"/>
        <v>Cambie el valor de la probabilidad</v>
      </c>
      <c r="X67" s="50" t="s">
        <v>310</v>
      </c>
      <c r="Y67" s="49"/>
      <c r="Z67" s="49"/>
      <c r="AA67" s="63">
        <f t="shared" si="14"/>
        <v>0</v>
      </c>
      <c r="AB67" s="63">
        <f t="shared" si="15"/>
        <v>0</v>
      </c>
      <c r="AC67" s="63">
        <f t="shared" si="16"/>
        <v>0</v>
      </c>
      <c r="AD67" s="101" t="str">
        <f t="shared" si="17"/>
        <v>Sin Dato</v>
      </c>
      <c r="AE67" s="95"/>
      <c r="AF67" s="49"/>
    </row>
    <row r="68" spans="2:32" s="41" customFormat="1" ht="116.25" hidden="1" customHeight="1" x14ac:dyDescent="0.25">
      <c r="B68" s="75">
        <v>62</v>
      </c>
      <c r="C68" s="54" t="s">
        <v>94</v>
      </c>
      <c r="D68" s="49" t="s">
        <v>114</v>
      </c>
      <c r="E68" s="95" t="s">
        <v>305</v>
      </c>
      <c r="F68" s="95" t="s">
        <v>306</v>
      </c>
      <c r="G68" s="95" t="s">
        <v>307</v>
      </c>
      <c r="H68" s="49" t="s">
        <v>17</v>
      </c>
      <c r="I68" s="49" t="s">
        <v>20</v>
      </c>
      <c r="J68" s="63">
        <f t="shared" si="30"/>
        <v>4</v>
      </c>
      <c r="K68" s="63">
        <f t="shared" si="31"/>
        <v>3</v>
      </c>
      <c r="L68" s="77">
        <f t="shared" si="12"/>
        <v>12</v>
      </c>
      <c r="M68" s="49" t="str">
        <f t="shared" si="13"/>
        <v>Alto</v>
      </c>
      <c r="N68" s="86" t="s">
        <v>309</v>
      </c>
      <c r="O68" s="73" t="s">
        <v>124</v>
      </c>
      <c r="P68" s="73" t="s">
        <v>126</v>
      </c>
      <c r="Q68" s="73" t="s">
        <v>3</v>
      </c>
      <c r="R68" s="63">
        <f t="shared" si="32"/>
        <v>15</v>
      </c>
      <c r="S68" s="63">
        <f t="shared" si="33"/>
        <v>5</v>
      </c>
      <c r="T68" s="63">
        <f t="shared" si="34"/>
        <v>0</v>
      </c>
      <c r="U68" s="63">
        <f t="shared" si="35"/>
        <v>20</v>
      </c>
      <c r="V68" s="49" t="str">
        <f t="shared" si="6"/>
        <v>Control Adecuado</v>
      </c>
      <c r="W68" s="49" t="str">
        <f t="shared" si="7"/>
        <v>Cambie el valor del impacto</v>
      </c>
      <c r="X68" s="92" t="s">
        <v>464</v>
      </c>
      <c r="Y68" s="49"/>
      <c r="Z68" s="49"/>
      <c r="AA68" s="63">
        <f t="shared" si="14"/>
        <v>0</v>
      </c>
      <c r="AB68" s="63">
        <f t="shared" si="15"/>
        <v>0</v>
      </c>
      <c r="AC68" s="63">
        <f t="shared" si="16"/>
        <v>0</v>
      </c>
      <c r="AD68" s="101" t="str">
        <f t="shared" si="17"/>
        <v>Sin Dato</v>
      </c>
      <c r="AE68" s="95"/>
      <c r="AF68" s="49"/>
    </row>
    <row r="69" spans="2:32" s="41" customFormat="1" ht="178.5" hidden="1" x14ac:dyDescent="0.25">
      <c r="B69" s="75">
        <v>63</v>
      </c>
      <c r="C69" s="54" t="s">
        <v>311</v>
      </c>
      <c r="D69" s="49" t="s">
        <v>110</v>
      </c>
      <c r="E69" s="96" t="s">
        <v>312</v>
      </c>
      <c r="F69" s="49" t="s">
        <v>313</v>
      </c>
      <c r="G69" s="49" t="s">
        <v>314</v>
      </c>
      <c r="H69" s="49" t="s">
        <v>17</v>
      </c>
      <c r="I69" s="49" t="s">
        <v>20</v>
      </c>
      <c r="J69" s="63">
        <f t="shared" si="30"/>
        <v>4</v>
      </c>
      <c r="K69" s="63">
        <f t="shared" si="31"/>
        <v>3</v>
      </c>
      <c r="L69" s="77">
        <f t="shared" si="12"/>
        <v>12</v>
      </c>
      <c r="M69" s="49" t="str">
        <f t="shared" si="13"/>
        <v>Alto</v>
      </c>
      <c r="N69" s="93" t="s">
        <v>315</v>
      </c>
      <c r="O69" s="49" t="s">
        <v>123</v>
      </c>
      <c r="P69" s="49" t="s">
        <v>126</v>
      </c>
      <c r="Q69" s="49" t="s">
        <v>2</v>
      </c>
      <c r="R69" s="63">
        <f t="shared" si="32"/>
        <v>5</v>
      </c>
      <c r="S69" s="63">
        <f t="shared" si="33"/>
        <v>5</v>
      </c>
      <c r="T69" s="63">
        <f t="shared" si="34"/>
        <v>0</v>
      </c>
      <c r="U69" s="63">
        <f t="shared" si="35"/>
        <v>10</v>
      </c>
      <c r="V69" s="49" t="str">
        <f>IF(U69=0,"Sin control",(IF(U69&lt;19,"Control Débil",(IF(((U69&gt;=20)*AND(U69&lt;29)),"Control Adecuado",IF(U69&gt;=30,"Control Fuerte","Error"))))))</f>
        <v>Control Débil</v>
      </c>
      <c r="W69" s="49" t="str">
        <f t="shared" si="7"/>
        <v>Cambie el valor de la probabilidad</v>
      </c>
      <c r="X69" s="92" t="s">
        <v>316</v>
      </c>
      <c r="Y69" s="49"/>
      <c r="Z69" s="49"/>
      <c r="AA69" s="63">
        <f t="shared" si="14"/>
        <v>0</v>
      </c>
      <c r="AB69" s="63">
        <f t="shared" si="15"/>
        <v>0</v>
      </c>
      <c r="AC69" s="63">
        <f t="shared" si="16"/>
        <v>0</v>
      </c>
      <c r="AD69" s="101" t="str">
        <f t="shared" si="17"/>
        <v>Sin Dato</v>
      </c>
      <c r="AE69" s="106"/>
      <c r="AF69" s="105"/>
    </row>
    <row r="70" spans="2:32" s="41" customFormat="1" ht="163.5" hidden="1" customHeight="1" x14ac:dyDescent="0.25">
      <c r="B70" s="75">
        <v>64</v>
      </c>
      <c r="C70" s="54" t="s">
        <v>311</v>
      </c>
      <c r="D70" s="49" t="s">
        <v>110</v>
      </c>
      <c r="E70" s="97" t="s">
        <v>317</v>
      </c>
      <c r="F70" s="49" t="s">
        <v>318</v>
      </c>
      <c r="G70" s="49" t="s">
        <v>319</v>
      </c>
      <c r="H70" s="49" t="s">
        <v>17</v>
      </c>
      <c r="I70" s="49" t="s">
        <v>13</v>
      </c>
      <c r="J70" s="63">
        <f t="shared" si="30"/>
        <v>4</v>
      </c>
      <c r="K70" s="63">
        <f t="shared" si="31"/>
        <v>4</v>
      </c>
      <c r="L70" s="77">
        <f t="shared" si="12"/>
        <v>16</v>
      </c>
      <c r="M70" s="49" t="str">
        <f t="shared" si="13"/>
        <v>Extremo</v>
      </c>
      <c r="N70" s="93" t="s">
        <v>320</v>
      </c>
      <c r="O70" s="49" t="s">
        <v>123</v>
      </c>
      <c r="P70" s="49" t="s">
        <v>126</v>
      </c>
      <c r="Q70" s="49" t="s">
        <v>3</v>
      </c>
      <c r="R70" s="63">
        <f t="shared" si="32"/>
        <v>5</v>
      </c>
      <c r="S70" s="63">
        <f t="shared" si="33"/>
        <v>5</v>
      </c>
      <c r="T70" s="63">
        <f t="shared" si="34"/>
        <v>0</v>
      </c>
      <c r="U70" s="63">
        <f t="shared" si="35"/>
        <v>10</v>
      </c>
      <c r="V70" s="49" t="str">
        <f t="shared" ref="V70:V72" si="36">IF(U70=0,"Sin control",(IF(U70&lt;19,"Control Débil",(IF(((U70&gt;=20)*AND(U70&lt;29)),"Control Adecuado",IF(U70&gt;=30,"Control Fuerte","Error"))))))</f>
        <v>Control Débil</v>
      </c>
      <c r="W70" s="49" t="str">
        <f t="shared" si="7"/>
        <v>Cambie el valor del impacto</v>
      </c>
      <c r="X70" s="50" t="s">
        <v>321</v>
      </c>
      <c r="Y70" s="49"/>
      <c r="Z70" s="49"/>
      <c r="AA70" s="63">
        <f t="shared" si="14"/>
        <v>0</v>
      </c>
      <c r="AB70" s="63">
        <f t="shared" si="15"/>
        <v>0</v>
      </c>
      <c r="AC70" s="63">
        <f t="shared" si="16"/>
        <v>0</v>
      </c>
      <c r="AD70" s="101" t="str">
        <f t="shared" si="17"/>
        <v>Sin Dato</v>
      </c>
      <c r="AE70" s="106"/>
      <c r="AF70" s="105"/>
    </row>
    <row r="71" spans="2:32" s="41" customFormat="1" ht="305.25" hidden="1" customHeight="1" x14ac:dyDescent="0.25">
      <c r="B71" s="75">
        <v>65</v>
      </c>
      <c r="C71" s="98" t="s">
        <v>322</v>
      </c>
      <c r="D71" s="49" t="s">
        <v>110</v>
      </c>
      <c r="E71" s="97" t="s">
        <v>323</v>
      </c>
      <c r="F71" s="49" t="s">
        <v>324</v>
      </c>
      <c r="G71" s="49" t="s">
        <v>325</v>
      </c>
      <c r="H71" s="49" t="s">
        <v>16</v>
      </c>
      <c r="I71" s="49" t="s">
        <v>20</v>
      </c>
      <c r="J71" s="63">
        <f t="shared" si="30"/>
        <v>3</v>
      </c>
      <c r="K71" s="63">
        <f t="shared" si="31"/>
        <v>3</v>
      </c>
      <c r="L71" s="77">
        <f t="shared" si="12"/>
        <v>9</v>
      </c>
      <c r="M71" s="49" t="str">
        <f t="shared" si="13"/>
        <v>Alto</v>
      </c>
      <c r="N71" s="93" t="s">
        <v>326</v>
      </c>
      <c r="O71" s="49" t="s">
        <v>123</v>
      </c>
      <c r="P71" s="49" t="s">
        <v>126</v>
      </c>
      <c r="Q71" s="49" t="s">
        <v>3</v>
      </c>
      <c r="R71" s="63">
        <f t="shared" si="32"/>
        <v>5</v>
      </c>
      <c r="S71" s="63">
        <f t="shared" si="33"/>
        <v>5</v>
      </c>
      <c r="T71" s="63">
        <f t="shared" si="34"/>
        <v>0</v>
      </c>
      <c r="U71" s="63">
        <f t="shared" si="35"/>
        <v>10</v>
      </c>
      <c r="V71" s="49" t="str">
        <f t="shared" si="36"/>
        <v>Control Débil</v>
      </c>
      <c r="W71" s="48" t="str">
        <f t="shared" si="7"/>
        <v>Cambie el valor del impacto</v>
      </c>
      <c r="X71" s="50" t="s">
        <v>327</v>
      </c>
      <c r="Y71" s="49"/>
      <c r="Z71" s="49"/>
      <c r="AA71" s="63">
        <f t="shared" si="14"/>
        <v>0</v>
      </c>
      <c r="AB71" s="63">
        <f t="shared" si="15"/>
        <v>0</v>
      </c>
      <c r="AC71" s="63">
        <f t="shared" si="16"/>
        <v>0</v>
      </c>
      <c r="AD71" s="101" t="str">
        <f t="shared" si="17"/>
        <v>Sin Dato</v>
      </c>
      <c r="AE71" s="106"/>
      <c r="AF71" s="105"/>
    </row>
    <row r="72" spans="2:32" s="41" customFormat="1" ht="216.75" hidden="1" x14ac:dyDescent="0.25">
      <c r="B72" s="75">
        <v>66</v>
      </c>
      <c r="C72" s="98" t="s">
        <v>322</v>
      </c>
      <c r="D72" s="49" t="s">
        <v>110</v>
      </c>
      <c r="E72" s="97" t="s">
        <v>328</v>
      </c>
      <c r="F72" s="49" t="s">
        <v>329</v>
      </c>
      <c r="G72" s="49" t="s">
        <v>330</v>
      </c>
      <c r="H72" s="49" t="s">
        <v>17</v>
      </c>
      <c r="I72" s="49" t="s">
        <v>13</v>
      </c>
      <c r="J72" s="63">
        <f t="shared" si="30"/>
        <v>4</v>
      </c>
      <c r="K72" s="63">
        <f t="shared" si="31"/>
        <v>4</v>
      </c>
      <c r="L72" s="77">
        <f t="shared" si="12"/>
        <v>16</v>
      </c>
      <c r="M72" s="49" t="str">
        <f t="shared" si="13"/>
        <v>Extremo</v>
      </c>
      <c r="N72" s="93" t="s">
        <v>331</v>
      </c>
      <c r="O72" s="49" t="s">
        <v>124</v>
      </c>
      <c r="P72" s="49" t="s">
        <v>126</v>
      </c>
      <c r="Q72" s="49" t="s">
        <v>2</v>
      </c>
      <c r="R72" s="63">
        <f t="shared" si="32"/>
        <v>15</v>
      </c>
      <c r="S72" s="63">
        <f t="shared" si="33"/>
        <v>5</v>
      </c>
      <c r="T72" s="63">
        <f t="shared" si="34"/>
        <v>0</v>
      </c>
      <c r="U72" s="63">
        <f t="shared" si="35"/>
        <v>20</v>
      </c>
      <c r="V72" s="49" t="str">
        <f t="shared" si="36"/>
        <v>Control Adecuado</v>
      </c>
      <c r="W72" s="49" t="str">
        <f t="shared" si="7"/>
        <v>Cambie el valor de la probabilidad</v>
      </c>
      <c r="X72" s="50" t="s">
        <v>327</v>
      </c>
      <c r="Y72" s="49"/>
      <c r="Z72" s="49"/>
      <c r="AA72" s="63">
        <f t="shared" si="14"/>
        <v>0</v>
      </c>
      <c r="AB72" s="63">
        <f t="shared" si="15"/>
        <v>0</v>
      </c>
      <c r="AC72" s="63">
        <f t="shared" si="16"/>
        <v>0</v>
      </c>
      <c r="AD72" s="101" t="str">
        <f t="shared" si="17"/>
        <v>Sin Dato</v>
      </c>
      <c r="AE72" s="106"/>
      <c r="AF72" s="105"/>
    </row>
    <row r="73" spans="2:32" s="41" customFormat="1" ht="140.25" hidden="1" x14ac:dyDescent="0.25">
      <c r="B73" s="75">
        <v>67</v>
      </c>
      <c r="C73" s="98" t="s">
        <v>322</v>
      </c>
      <c r="D73" s="49" t="s">
        <v>110</v>
      </c>
      <c r="E73" s="97" t="s">
        <v>332</v>
      </c>
      <c r="F73" s="67" t="s">
        <v>333</v>
      </c>
      <c r="G73" s="67" t="s">
        <v>334</v>
      </c>
      <c r="H73" s="49" t="s">
        <v>17</v>
      </c>
      <c r="I73" s="49" t="s">
        <v>20</v>
      </c>
      <c r="J73" s="63">
        <f>IF(H73="Raro",1,(IF(H73="Poco Probable",2,(IF(H73="Posible",3,(IF(H73="Probable",4,(IF(H73="Casi Seguro",5,0)))))))))</f>
        <v>4</v>
      </c>
      <c r="K73" s="63">
        <f>IF(I73="Insignificante",1,(IF(I73="Menor",2,(IF(I73="Moderado",3,(IF(I73="Mayor",4,(IF(I73="Catastrófico",5,0)))))))))</f>
        <v>3</v>
      </c>
      <c r="L73" s="77">
        <f t="shared" ref="L73:L81" si="37">J73*K73</f>
        <v>12</v>
      </c>
      <c r="M73" s="49" t="str">
        <f t="shared" ref="M73:M81" si="38">IF(L73=1,"Bajo",(IF(L73=2,"Bajo",(IF(L73=3,"Bajo",(IF(L73=4,"Medio",(IF(L73=5,"Alto",(IF(L73=6,"Medio",(IF(L73=8,"Alto",(IF(L73=9,"Alto",(IF(L73=10,"Alto",(IF(L73=12,"Alto",(IF(L73=15,"Extremo",(IF(L73=16,"Extremo",(IF(L73=20,"Extremo",(IF(L73=25,"Extremo",(IF(L73&lt;=1,"Sin Dato")))))))))))))))))))))))))))))</f>
        <v>Alto</v>
      </c>
      <c r="N73" s="93" t="s">
        <v>335</v>
      </c>
      <c r="O73" s="49" t="s">
        <v>124</v>
      </c>
      <c r="P73" s="49" t="s">
        <v>126</v>
      </c>
      <c r="Q73" s="49" t="s">
        <v>2</v>
      </c>
      <c r="R73" s="63">
        <f>IF(O73="Correctivo",5,(IF(O73="Preventivo",15,(IF(O73="Detectivo",20,0)))))</f>
        <v>15</v>
      </c>
      <c r="S73" s="63">
        <f>IF(P73="Manual",5,(IF(P73="Automático",10,0)))</f>
        <v>5</v>
      </c>
      <c r="T73" s="63">
        <f>IF(Q73="Probabilidad",0,(IF(Q73="Impacto",0,(IF(Q73="Ambos",10,0)))))</f>
        <v>0</v>
      </c>
      <c r="U73" s="63">
        <f>SUM(R73+S73+T73)</f>
        <v>20</v>
      </c>
      <c r="V73" s="49" t="str">
        <f>IF(U73=0,"Sin control",(IF(U73&lt;19,"Control Débil",(IF(((U73&gt;=20)*AND(U73&lt;29)),"Control Adecuado",IF(U73&gt;=30,"Control Fuerte","Error"))))))</f>
        <v>Control Adecuado</v>
      </c>
      <c r="W73" s="49" t="str">
        <f>IF(Q73="Probabilidad","Cambie el valor de la probabilidad",(IF(Q73="Impacto","Cambie el valor del impacto",(IF(Q73="Ambos","Cambie probabilidad e impacto","Sin Acción")))))</f>
        <v>Cambie el valor de la probabilidad</v>
      </c>
      <c r="X73" s="50" t="s">
        <v>327</v>
      </c>
      <c r="Y73" s="49"/>
      <c r="Z73" s="49"/>
      <c r="AA73" s="63">
        <f t="shared" ref="AA73:AA74" si="39">IF(Y73="Raro",1,(IF(Y73="Poco Probable",2,(IF(Y73="Posible",3,(IF(Y73="Probable",4,(IF(Y73="Casi Seguro",5,0)))))))))</f>
        <v>0</v>
      </c>
      <c r="AB73" s="63">
        <f t="shared" ref="AB73:AB74" si="40">IF(Z73="Insignificante",1,(IF(Z73="Menor",2,(IF(Z73="Moderado",3,(IF(Z73="Mayor",4,(IF(Z73="Catastrófico",5,0)))))))))</f>
        <v>0</v>
      </c>
      <c r="AC73" s="63">
        <f t="shared" ref="AC73:AC74" si="41">AA73+AB73</f>
        <v>0</v>
      </c>
      <c r="AD73" s="101" t="str">
        <f t="shared" ref="AD73:AD74" si="42">IF(AC73=2,"Bajo",(IF(AC73=3,"Bajo",(IF(AC73=4,"Bajo",(IF(AC73=5,"Medio",(IF(AC73=6,"Alto",(IF(AC73=7,"Alto",(IF(AC73=8,"Extremo",(IF(AC73=9,"Extremo",(IF(AC73=10,"Extremo",(IF(AC73&lt;=1,"Sin Dato")))))))))))))))))))</f>
        <v>Sin Dato</v>
      </c>
      <c r="AE73" s="106"/>
      <c r="AF73" s="105"/>
    </row>
    <row r="74" spans="2:32" s="41" customFormat="1" ht="293.25" hidden="1" x14ac:dyDescent="0.25">
      <c r="B74" s="75">
        <v>68</v>
      </c>
      <c r="C74" s="98" t="s">
        <v>322</v>
      </c>
      <c r="D74" s="49" t="s">
        <v>110</v>
      </c>
      <c r="E74" s="97" t="s">
        <v>336</v>
      </c>
      <c r="F74" s="67" t="s">
        <v>337</v>
      </c>
      <c r="G74" s="67" t="s">
        <v>338</v>
      </c>
      <c r="H74" s="49" t="s">
        <v>17</v>
      </c>
      <c r="I74" s="49" t="s">
        <v>13</v>
      </c>
      <c r="J74" s="63">
        <f t="shared" ref="J74:J75" si="43">IF(H74="Raro",1,(IF(H74="Poco Probable",2,(IF(H74="Posible",3,(IF(H74="Probable",4,(IF(H74="Casi Seguro",5,0)))))))))</f>
        <v>4</v>
      </c>
      <c r="K74" s="63">
        <f t="shared" ref="K74:K75" si="44">IF(I74="Insignificante",1,(IF(I74="Menor",2,(IF(I74="Moderado",3,(IF(I74="Mayor",4,(IF(I74="Catastrófico",5,0)))))))))</f>
        <v>4</v>
      </c>
      <c r="L74" s="77">
        <f t="shared" si="37"/>
        <v>16</v>
      </c>
      <c r="M74" s="49" t="str">
        <f t="shared" si="38"/>
        <v>Extremo</v>
      </c>
      <c r="N74" s="93" t="s">
        <v>339</v>
      </c>
      <c r="O74" s="49" t="s">
        <v>123</v>
      </c>
      <c r="P74" s="49" t="s">
        <v>126</v>
      </c>
      <c r="Q74" s="49" t="s">
        <v>2</v>
      </c>
      <c r="R74" s="63">
        <f t="shared" ref="R74:R78" si="45">IF(O74="Correctivo",5,(IF(O74="Preventivo",15,(IF(O74="Detectivo",20,0)))))</f>
        <v>5</v>
      </c>
      <c r="S74" s="63">
        <f t="shared" ref="S74:S78" si="46">IF(P74="Manual",5,(IF(P74="Automático",10,0)))</f>
        <v>5</v>
      </c>
      <c r="T74" s="63">
        <f t="shared" ref="T74:T78" si="47">IF(Q74="Probabilidad",0,(IF(Q74="Impacto",0,(IF(Q74="Ambos",10,0)))))</f>
        <v>0</v>
      </c>
      <c r="U74" s="63">
        <f t="shared" ref="U74:U78" si="48">SUM(R74+S74+T74)</f>
        <v>10</v>
      </c>
      <c r="V74" s="49" t="str">
        <f t="shared" ref="V74:V78" si="49">IF(U74=0,"Sin control",(IF(U74&lt;19,"Control Débil",(IF(((U74&gt;=20)*AND(U74&lt;29)),"Control Adecuado",IF(U74&gt;=30,"Control Fuerte","Error"))))))</f>
        <v>Control Débil</v>
      </c>
      <c r="W74" s="49" t="str">
        <f t="shared" ref="W74:W78" si="50">IF(Q74="Probabilidad","Cambie el valor de la probabilidad",(IF(Q74="Impacto","Cambie el valor del impacto",(IF(Q74="Ambos","Cambie probabilidad e impacto","Sin Acción")))))</f>
        <v>Cambie el valor de la probabilidad</v>
      </c>
      <c r="X74" s="92" t="s">
        <v>340</v>
      </c>
      <c r="Y74" s="49"/>
      <c r="Z74" s="49"/>
      <c r="AA74" s="63">
        <f t="shared" si="39"/>
        <v>0</v>
      </c>
      <c r="AB74" s="63">
        <f t="shared" si="40"/>
        <v>0</v>
      </c>
      <c r="AC74" s="63">
        <f t="shared" si="41"/>
        <v>0</v>
      </c>
      <c r="AD74" s="101" t="str">
        <f t="shared" si="42"/>
        <v>Sin Dato</v>
      </c>
      <c r="AE74" s="106"/>
      <c r="AF74" s="105"/>
    </row>
    <row r="75" spans="2:32" s="41" customFormat="1" ht="139.5" hidden="1" customHeight="1" x14ac:dyDescent="0.25">
      <c r="B75" s="75">
        <v>69</v>
      </c>
      <c r="C75" s="98" t="s">
        <v>322</v>
      </c>
      <c r="D75" s="49" t="s">
        <v>110</v>
      </c>
      <c r="E75" s="97" t="s">
        <v>341</v>
      </c>
      <c r="F75" s="67" t="s">
        <v>342</v>
      </c>
      <c r="G75" s="67" t="s">
        <v>343</v>
      </c>
      <c r="H75" s="49" t="s">
        <v>143</v>
      </c>
      <c r="I75" s="49" t="s">
        <v>13</v>
      </c>
      <c r="J75" s="63">
        <f t="shared" si="43"/>
        <v>2</v>
      </c>
      <c r="K75" s="63">
        <f t="shared" si="44"/>
        <v>4</v>
      </c>
      <c r="L75" s="77">
        <f t="shared" si="37"/>
        <v>8</v>
      </c>
      <c r="M75" s="49" t="str">
        <f t="shared" si="38"/>
        <v>Alto</v>
      </c>
      <c r="N75" s="93" t="s">
        <v>344</v>
      </c>
      <c r="O75" s="49" t="s">
        <v>124</v>
      </c>
      <c r="P75" s="49" t="s">
        <v>126</v>
      </c>
      <c r="Q75" s="49" t="s">
        <v>3</v>
      </c>
      <c r="R75" s="63">
        <f t="shared" si="45"/>
        <v>15</v>
      </c>
      <c r="S75" s="63">
        <f t="shared" si="46"/>
        <v>5</v>
      </c>
      <c r="T75" s="63">
        <f t="shared" si="47"/>
        <v>0</v>
      </c>
      <c r="U75" s="63">
        <f t="shared" si="48"/>
        <v>20</v>
      </c>
      <c r="V75" s="49" t="str">
        <f t="shared" si="49"/>
        <v>Control Adecuado</v>
      </c>
      <c r="W75" s="49" t="str">
        <f t="shared" si="50"/>
        <v>Cambie el valor del impacto</v>
      </c>
      <c r="X75" s="50" t="s">
        <v>345</v>
      </c>
      <c r="Y75" s="49"/>
      <c r="Z75" s="49"/>
      <c r="AA75" s="63">
        <f t="shared" ref="AA75" si="51">IF(Y75="Raro",1,(IF(Y75="Poco Probable",2,(IF(Y75="Posible",3,(IF(Y75="Probable",4,(IF(Y75="Casi Seguro",5,0)))))))))</f>
        <v>0</v>
      </c>
      <c r="AB75" s="63">
        <f t="shared" ref="AB75" si="52">IF(Z75="Insignificante",1,(IF(Z75="Menor",2,(IF(Z75="Moderado",3,(IF(Z75="Mayor",4,(IF(Z75="Catastrófico",5,0)))))))))</f>
        <v>0</v>
      </c>
      <c r="AC75" s="63">
        <f t="shared" ref="AC75" si="53">AA75+AB75</f>
        <v>0</v>
      </c>
      <c r="AD75" s="101" t="str">
        <f t="shared" ref="AD75" si="54">IF(AC75=2,"Bajo",(IF(AC75=3,"Bajo",(IF(AC75=4,"Bajo",(IF(AC75=5,"Medio",(IF(AC75=6,"Alto",(IF(AC75=7,"Alto",(IF(AC75=8,"Extremo",(IF(AC75=9,"Extremo",(IF(AC75=10,"Extremo",(IF(AC75&lt;=1,"Sin Dato")))))))))))))))))))</f>
        <v>Sin Dato</v>
      </c>
      <c r="AE75" s="106"/>
      <c r="AF75" s="105"/>
    </row>
    <row r="76" spans="2:32" s="41" customFormat="1" ht="171" customHeight="1" x14ac:dyDescent="0.25">
      <c r="B76" s="75">
        <v>70</v>
      </c>
      <c r="C76" s="109" t="s">
        <v>62</v>
      </c>
      <c r="D76" s="49" t="s">
        <v>111</v>
      </c>
      <c r="E76" s="95" t="s">
        <v>465</v>
      </c>
      <c r="F76" s="95" t="s">
        <v>466</v>
      </c>
      <c r="G76" s="95" t="s">
        <v>467</v>
      </c>
      <c r="H76" s="49" t="s">
        <v>15</v>
      </c>
      <c r="I76" s="49" t="s">
        <v>13</v>
      </c>
      <c r="J76" s="63">
        <f t="shared" ref="J76:J81" si="55">IF(H76="Raro",1,(IF(H76="Poco Probable",2,(IF(H76="Posible",3,(IF(H76="Probable",4,(IF(H76="Casi Seguro",5,0)))))))))</f>
        <v>1</v>
      </c>
      <c r="K76" s="63">
        <f t="shared" ref="K76:K81" si="56">IF(I76="Insignificante",1,(IF(I76="Menor",2,(IF(I76="Moderado",3,(IF(I76="Mayor",4,(IF(I76="Catastrófico",5,0)))))))))</f>
        <v>4</v>
      </c>
      <c r="L76" s="77">
        <f t="shared" si="37"/>
        <v>4</v>
      </c>
      <c r="M76" s="49" t="str">
        <f t="shared" si="38"/>
        <v>Medio</v>
      </c>
      <c r="N76" s="50" t="s">
        <v>468</v>
      </c>
      <c r="O76" s="95" t="s">
        <v>124</v>
      </c>
      <c r="P76" s="95" t="s">
        <v>126</v>
      </c>
      <c r="Q76" s="95" t="s">
        <v>2</v>
      </c>
      <c r="R76" s="63">
        <f t="shared" si="45"/>
        <v>15</v>
      </c>
      <c r="S76" s="63">
        <f t="shared" si="46"/>
        <v>5</v>
      </c>
      <c r="T76" s="63">
        <f t="shared" si="47"/>
        <v>0</v>
      </c>
      <c r="U76" s="63">
        <f t="shared" si="48"/>
        <v>20</v>
      </c>
      <c r="V76" s="49" t="str">
        <f t="shared" si="49"/>
        <v>Control Adecuado</v>
      </c>
      <c r="W76" s="49" t="str">
        <f t="shared" si="50"/>
        <v>Cambie el valor de la probabilidad</v>
      </c>
      <c r="X76" s="50" t="s">
        <v>469</v>
      </c>
      <c r="Y76" s="49"/>
      <c r="Z76" s="49"/>
      <c r="AA76" s="63">
        <f t="shared" ref="AA76:AA81" si="57">IF(Y76="Raro",1,(IF(Y76="Poco Probable",2,(IF(Y76="Posible",3,(IF(Y76="Probable",4,(IF(Y76="Casi Seguro",5,0)))))))))</f>
        <v>0</v>
      </c>
      <c r="AB76" s="63">
        <f t="shared" ref="AB76:AB81" si="58">IF(Z76="Insignificante",1,(IF(Z76="Menor",2,(IF(Z76="Moderado",3,(IF(Z76="Mayor",4,(IF(Z76="Catastrófico",5,0)))))))))</f>
        <v>0</v>
      </c>
      <c r="AC76" s="63">
        <f t="shared" ref="AC76:AC81" si="59">AA76+AB76</f>
        <v>0</v>
      </c>
      <c r="AD76" s="101" t="str">
        <f t="shared" ref="AD76:AD81" si="60">IF(AC76=2,"Bajo",(IF(AC76=3,"Bajo",(IF(AC76=4,"Bajo",(IF(AC76=5,"Medio",(IF(AC76=6,"Alto",(IF(AC76=7,"Alto",(IF(AC76=8,"Extremo",(IF(AC76=9,"Extremo",(IF(AC76=10,"Extremo",(IF(AC76&lt;=1,"Sin Dato")))))))))))))))))))</f>
        <v>Sin Dato</v>
      </c>
      <c r="AE76" s="95"/>
      <c r="AF76" s="49"/>
    </row>
    <row r="77" spans="2:32" s="41" customFormat="1" ht="140.25" customHeight="1" x14ac:dyDescent="0.25">
      <c r="B77" s="75">
        <v>71</v>
      </c>
      <c r="C77" s="109" t="s">
        <v>93</v>
      </c>
      <c r="D77" s="49" t="s">
        <v>111</v>
      </c>
      <c r="E77" s="95" t="s">
        <v>357</v>
      </c>
      <c r="F77" s="95" t="s">
        <v>470</v>
      </c>
      <c r="G77" s="95" t="s">
        <v>358</v>
      </c>
      <c r="H77" s="49" t="s">
        <v>16</v>
      </c>
      <c r="I77" s="49" t="s">
        <v>20</v>
      </c>
      <c r="J77" s="63">
        <f t="shared" si="55"/>
        <v>3</v>
      </c>
      <c r="K77" s="63">
        <f t="shared" si="56"/>
        <v>3</v>
      </c>
      <c r="L77" s="77">
        <f t="shared" si="37"/>
        <v>9</v>
      </c>
      <c r="M77" s="49" t="str">
        <f t="shared" si="38"/>
        <v>Alto</v>
      </c>
      <c r="N77" s="50" t="s">
        <v>471</v>
      </c>
      <c r="O77" s="49" t="s">
        <v>123</v>
      </c>
      <c r="P77" s="49" t="s">
        <v>126</v>
      </c>
      <c r="Q77" s="49" t="s">
        <v>3</v>
      </c>
      <c r="R77" s="63">
        <f t="shared" si="45"/>
        <v>5</v>
      </c>
      <c r="S77" s="63">
        <f t="shared" si="46"/>
        <v>5</v>
      </c>
      <c r="T77" s="63">
        <f t="shared" si="47"/>
        <v>0</v>
      </c>
      <c r="U77" s="63">
        <f t="shared" si="48"/>
        <v>10</v>
      </c>
      <c r="V77" s="49" t="str">
        <f t="shared" si="49"/>
        <v>Control Débil</v>
      </c>
      <c r="W77" s="48" t="str">
        <f t="shared" si="50"/>
        <v>Cambie el valor del impacto</v>
      </c>
      <c r="X77" s="50" t="s">
        <v>472</v>
      </c>
      <c r="Y77" s="49"/>
      <c r="Z77" s="49"/>
      <c r="AA77" s="63">
        <f t="shared" si="57"/>
        <v>0</v>
      </c>
      <c r="AB77" s="63">
        <f t="shared" si="58"/>
        <v>0</v>
      </c>
      <c r="AC77" s="63">
        <f t="shared" si="59"/>
        <v>0</v>
      </c>
      <c r="AD77" s="101" t="str">
        <f t="shared" si="60"/>
        <v>Sin Dato</v>
      </c>
      <c r="AE77" s="95"/>
      <c r="AF77" s="49"/>
    </row>
    <row r="78" spans="2:32" s="41" customFormat="1" ht="156" customHeight="1" x14ac:dyDescent="0.25">
      <c r="B78" s="75">
        <v>72</v>
      </c>
      <c r="C78" s="110" t="s">
        <v>93</v>
      </c>
      <c r="D78" s="58" t="s">
        <v>111</v>
      </c>
      <c r="E78" s="49" t="s">
        <v>359</v>
      </c>
      <c r="F78" s="49" t="s">
        <v>360</v>
      </c>
      <c r="G78" s="49" t="s">
        <v>361</v>
      </c>
      <c r="H78" s="49" t="s">
        <v>16</v>
      </c>
      <c r="I78" s="49" t="s">
        <v>12</v>
      </c>
      <c r="J78" s="63">
        <f t="shared" si="55"/>
        <v>3</v>
      </c>
      <c r="K78" s="63">
        <f t="shared" si="56"/>
        <v>2</v>
      </c>
      <c r="L78" s="77">
        <f t="shared" si="37"/>
        <v>6</v>
      </c>
      <c r="M78" s="49" t="str">
        <f t="shared" si="38"/>
        <v>Medio</v>
      </c>
      <c r="N78" s="50" t="s">
        <v>473</v>
      </c>
      <c r="O78" s="95" t="s">
        <v>124</v>
      </c>
      <c r="P78" s="95" t="s">
        <v>126</v>
      </c>
      <c r="Q78" s="95" t="s">
        <v>2</v>
      </c>
      <c r="R78" s="63">
        <f t="shared" si="45"/>
        <v>15</v>
      </c>
      <c r="S78" s="63">
        <f t="shared" si="46"/>
        <v>5</v>
      </c>
      <c r="T78" s="63">
        <f t="shared" si="47"/>
        <v>0</v>
      </c>
      <c r="U78" s="63">
        <f t="shared" si="48"/>
        <v>20</v>
      </c>
      <c r="V78" s="49" t="str">
        <f t="shared" si="49"/>
        <v>Control Adecuado</v>
      </c>
      <c r="W78" s="49" t="str">
        <f t="shared" si="50"/>
        <v>Cambie el valor de la probabilidad</v>
      </c>
      <c r="X78" s="50" t="s">
        <v>370</v>
      </c>
      <c r="Y78" s="49"/>
      <c r="Z78" s="49"/>
      <c r="AA78" s="63">
        <f t="shared" si="57"/>
        <v>0</v>
      </c>
      <c r="AB78" s="63">
        <f t="shared" si="58"/>
        <v>0</v>
      </c>
      <c r="AC78" s="63">
        <f t="shared" si="59"/>
        <v>0</v>
      </c>
      <c r="AD78" s="101" t="str">
        <f t="shared" si="60"/>
        <v>Sin Dato</v>
      </c>
      <c r="AE78" s="95"/>
      <c r="AF78" s="49"/>
    </row>
    <row r="79" spans="2:32" s="41" customFormat="1" ht="249" customHeight="1" x14ac:dyDescent="0.25">
      <c r="B79" s="75">
        <v>73</v>
      </c>
      <c r="C79" s="110" t="s">
        <v>93</v>
      </c>
      <c r="D79" s="58" t="s">
        <v>111</v>
      </c>
      <c r="E79" s="49" t="s">
        <v>362</v>
      </c>
      <c r="F79" s="49" t="s">
        <v>474</v>
      </c>
      <c r="G79" s="49" t="s">
        <v>363</v>
      </c>
      <c r="H79" s="49" t="s">
        <v>143</v>
      </c>
      <c r="I79" s="49" t="s">
        <v>13</v>
      </c>
      <c r="J79" s="63">
        <f t="shared" si="55"/>
        <v>2</v>
      </c>
      <c r="K79" s="63">
        <f t="shared" si="56"/>
        <v>4</v>
      </c>
      <c r="L79" s="77">
        <f t="shared" si="37"/>
        <v>8</v>
      </c>
      <c r="M79" s="49" t="str">
        <f t="shared" si="38"/>
        <v>Alto</v>
      </c>
      <c r="N79" s="50" t="s">
        <v>475</v>
      </c>
      <c r="O79" s="49" t="s">
        <v>124</v>
      </c>
      <c r="P79" s="49" t="s">
        <v>126</v>
      </c>
      <c r="Q79" s="49" t="s">
        <v>3</v>
      </c>
      <c r="R79" s="63">
        <f t="shared" ref="R79:R81" si="61">IF(O79="Correctivo",5,(IF(O79="Preventivo",15,(IF(O79="Detectivo",20,0)))))</f>
        <v>15</v>
      </c>
      <c r="S79" s="63">
        <f t="shared" ref="S79:S81" si="62">IF(P79="Manual",5,(IF(P79="Automático",10,0)))</f>
        <v>5</v>
      </c>
      <c r="T79" s="63">
        <f t="shared" ref="T79:T81" si="63">IF(Q79="Probabilidad",0,(IF(Q79="Impacto",0,(IF(Q79="Ambos",10,0)))))</f>
        <v>0</v>
      </c>
      <c r="U79" s="63">
        <f t="shared" ref="U79:U81" si="64">SUM(R79+S79+T79)</f>
        <v>20</v>
      </c>
      <c r="V79" s="49" t="str">
        <f t="shared" ref="V79:V81" si="65">IF(U79=0,"Sin control",(IF(U79&lt;19,"Control Débil",(IF(((U79&gt;=20)*AND(U79&lt;29)),"Control Adecuado",IF(U79&gt;=30,"Control Fuerte","Error"))))))</f>
        <v>Control Adecuado</v>
      </c>
      <c r="W79" s="49" t="str">
        <f t="shared" ref="W79:W81" si="66">IF(Q79="Probabilidad","Cambie el valor de la probabilidad",(IF(Q79="Impacto","Cambie el valor del impacto",(IF(Q79="Ambos","Cambie probabilidad e impacto","Sin Acción")))))</f>
        <v>Cambie el valor del impacto</v>
      </c>
      <c r="X79" s="50" t="s">
        <v>476</v>
      </c>
      <c r="Y79" s="49"/>
      <c r="Z79" s="49"/>
      <c r="AA79" s="63">
        <f t="shared" si="57"/>
        <v>0</v>
      </c>
      <c r="AB79" s="63">
        <f t="shared" si="58"/>
        <v>0</v>
      </c>
      <c r="AC79" s="63">
        <f t="shared" si="59"/>
        <v>0</v>
      </c>
      <c r="AD79" s="101" t="str">
        <f t="shared" si="60"/>
        <v>Sin Dato</v>
      </c>
      <c r="AE79" s="95"/>
      <c r="AF79" s="49"/>
    </row>
    <row r="80" spans="2:32" s="41" customFormat="1" ht="203.25" customHeight="1" x14ac:dyDescent="0.25">
      <c r="B80" s="75">
        <v>74</v>
      </c>
      <c r="C80" s="110" t="s">
        <v>62</v>
      </c>
      <c r="D80" s="58" t="s">
        <v>111</v>
      </c>
      <c r="E80" s="49" t="s">
        <v>364</v>
      </c>
      <c r="F80" s="49" t="s">
        <v>477</v>
      </c>
      <c r="G80" s="49" t="s">
        <v>365</v>
      </c>
      <c r="H80" s="49" t="s">
        <v>143</v>
      </c>
      <c r="I80" s="49" t="s">
        <v>14</v>
      </c>
      <c r="J80" s="63">
        <f t="shared" si="55"/>
        <v>2</v>
      </c>
      <c r="K80" s="63">
        <f t="shared" si="56"/>
        <v>5</v>
      </c>
      <c r="L80" s="77">
        <f t="shared" si="37"/>
        <v>10</v>
      </c>
      <c r="M80" s="49" t="str">
        <f t="shared" si="38"/>
        <v>Alto</v>
      </c>
      <c r="N80" s="50" t="s">
        <v>478</v>
      </c>
      <c r="O80" s="95" t="s">
        <v>124</v>
      </c>
      <c r="P80" s="95" t="s">
        <v>126</v>
      </c>
      <c r="Q80" s="95" t="s">
        <v>2</v>
      </c>
      <c r="R80" s="63">
        <f t="shared" si="61"/>
        <v>15</v>
      </c>
      <c r="S80" s="63">
        <f t="shared" si="62"/>
        <v>5</v>
      </c>
      <c r="T80" s="63">
        <f t="shared" si="63"/>
        <v>0</v>
      </c>
      <c r="U80" s="63">
        <f t="shared" si="64"/>
        <v>20</v>
      </c>
      <c r="V80" s="49" t="str">
        <f t="shared" si="65"/>
        <v>Control Adecuado</v>
      </c>
      <c r="W80" s="49" t="str">
        <f t="shared" si="66"/>
        <v>Cambie el valor de la probabilidad</v>
      </c>
      <c r="X80" s="50" t="s">
        <v>371</v>
      </c>
      <c r="Y80" s="49"/>
      <c r="Z80" s="49"/>
      <c r="AA80" s="63">
        <f t="shared" si="57"/>
        <v>0</v>
      </c>
      <c r="AB80" s="63">
        <f t="shared" si="58"/>
        <v>0</v>
      </c>
      <c r="AC80" s="63">
        <f t="shared" si="59"/>
        <v>0</v>
      </c>
      <c r="AD80" s="101" t="str">
        <f t="shared" si="60"/>
        <v>Sin Dato</v>
      </c>
      <c r="AE80" s="95"/>
      <c r="AF80" s="49"/>
    </row>
    <row r="81" spans="2:32" s="41" customFormat="1" ht="75" customHeight="1" x14ac:dyDescent="0.25">
      <c r="B81" s="75">
        <v>76</v>
      </c>
      <c r="C81" s="110" t="s">
        <v>93</v>
      </c>
      <c r="D81" s="58" t="s">
        <v>111</v>
      </c>
      <c r="E81" s="93" t="s">
        <v>366</v>
      </c>
      <c r="F81" s="67" t="s">
        <v>367</v>
      </c>
      <c r="G81" s="67" t="s">
        <v>368</v>
      </c>
      <c r="H81" s="49" t="s">
        <v>16</v>
      </c>
      <c r="I81" s="49" t="s">
        <v>20</v>
      </c>
      <c r="J81" s="63">
        <f t="shared" si="55"/>
        <v>3</v>
      </c>
      <c r="K81" s="63">
        <f t="shared" si="56"/>
        <v>3</v>
      </c>
      <c r="L81" s="77">
        <f t="shared" si="37"/>
        <v>9</v>
      </c>
      <c r="M81" s="49" t="str">
        <f t="shared" si="38"/>
        <v>Alto</v>
      </c>
      <c r="N81" s="50" t="s">
        <v>369</v>
      </c>
      <c r="O81" s="49" t="s">
        <v>123</v>
      </c>
      <c r="P81" s="49" t="s">
        <v>126</v>
      </c>
      <c r="Q81" s="49" t="s">
        <v>3</v>
      </c>
      <c r="R81" s="63">
        <f t="shared" si="61"/>
        <v>5</v>
      </c>
      <c r="S81" s="63">
        <f t="shared" si="62"/>
        <v>5</v>
      </c>
      <c r="T81" s="63">
        <f t="shared" si="63"/>
        <v>0</v>
      </c>
      <c r="U81" s="63">
        <f t="shared" si="64"/>
        <v>10</v>
      </c>
      <c r="V81" s="49" t="str">
        <f t="shared" si="65"/>
        <v>Control Débil</v>
      </c>
      <c r="W81" s="48" t="str">
        <f t="shared" si="66"/>
        <v>Cambie el valor del impacto</v>
      </c>
      <c r="X81" s="50" t="s">
        <v>372</v>
      </c>
      <c r="Y81" s="49"/>
      <c r="Z81" s="49"/>
      <c r="AA81" s="63">
        <f t="shared" si="57"/>
        <v>0</v>
      </c>
      <c r="AB81" s="63">
        <f t="shared" si="58"/>
        <v>0</v>
      </c>
      <c r="AC81" s="63">
        <f t="shared" si="59"/>
        <v>0</v>
      </c>
      <c r="AD81" s="101" t="str">
        <f t="shared" si="60"/>
        <v>Sin Dato</v>
      </c>
      <c r="AE81" s="95"/>
      <c r="AF81" s="49"/>
    </row>
    <row r="82" spans="2:32" s="41" customFormat="1" x14ac:dyDescent="0.25">
      <c r="B82" s="75"/>
      <c r="C82" s="54"/>
      <c r="D82" s="49"/>
      <c r="E82" s="90"/>
      <c r="F82" s="90"/>
      <c r="G82" s="90"/>
      <c r="H82" s="49"/>
      <c r="I82" s="49"/>
      <c r="J82" s="63"/>
      <c r="K82" s="63"/>
      <c r="L82" s="63"/>
      <c r="N82" s="90"/>
      <c r="O82" s="73"/>
      <c r="P82" s="73"/>
      <c r="Q82" s="73"/>
      <c r="R82" s="63"/>
      <c r="S82" s="63"/>
      <c r="T82" s="63"/>
      <c r="U82" s="63"/>
      <c r="V82" s="49"/>
      <c r="W82" s="49"/>
      <c r="X82" s="50"/>
      <c r="Y82" s="49"/>
      <c r="Z82" s="49"/>
      <c r="AA82" s="63"/>
      <c r="AB82" s="63"/>
      <c r="AC82" s="63"/>
      <c r="AD82" s="101"/>
      <c r="AE82" s="49"/>
      <c r="AF82" s="49"/>
    </row>
    <row r="83" spans="2:32" s="41" customFormat="1" x14ac:dyDescent="0.25">
      <c r="B83" s="75"/>
      <c r="C83" s="54"/>
      <c r="D83" s="49"/>
      <c r="E83" s="90"/>
      <c r="F83" s="90"/>
      <c r="G83" s="90"/>
      <c r="H83" s="49"/>
      <c r="I83" s="49"/>
      <c r="J83" s="63"/>
      <c r="K83" s="63"/>
      <c r="L83" s="63"/>
      <c r="M83" s="49"/>
      <c r="N83" s="90"/>
      <c r="O83" s="95"/>
      <c r="P83" s="95"/>
      <c r="Q83" s="95"/>
      <c r="R83" s="63"/>
      <c r="S83" s="63"/>
      <c r="T83" s="63"/>
      <c r="U83" s="63"/>
      <c r="V83" s="49"/>
      <c r="W83" s="49"/>
      <c r="X83" s="50"/>
      <c r="Y83" s="49"/>
      <c r="Z83" s="49"/>
      <c r="AA83" s="63"/>
      <c r="AB83" s="63"/>
      <c r="AC83" s="63"/>
      <c r="AD83" s="101"/>
      <c r="AE83" s="49"/>
      <c r="AF83" s="49"/>
    </row>
    <row r="84" spans="2:32" s="41" customFormat="1" x14ac:dyDescent="0.25">
      <c r="B84" s="75"/>
      <c r="C84" s="54"/>
      <c r="D84" s="49"/>
      <c r="E84" s="90"/>
      <c r="F84" s="90"/>
      <c r="G84" s="90"/>
      <c r="H84" s="49"/>
      <c r="I84" s="49"/>
      <c r="J84" s="63"/>
      <c r="K84" s="63"/>
      <c r="L84" s="63"/>
      <c r="M84" s="49"/>
      <c r="N84" s="90"/>
      <c r="O84" s="95"/>
      <c r="P84" s="95"/>
      <c r="Q84" s="95"/>
      <c r="R84" s="63"/>
      <c r="S84" s="63"/>
      <c r="T84" s="63"/>
      <c r="U84" s="63"/>
      <c r="V84" s="49"/>
      <c r="W84" s="49"/>
      <c r="X84" s="50"/>
      <c r="Y84" s="49"/>
      <c r="Z84" s="49"/>
      <c r="AA84" s="63"/>
      <c r="AB84" s="63"/>
      <c r="AC84" s="63"/>
      <c r="AD84" s="101"/>
      <c r="AE84" s="49"/>
      <c r="AF84" s="49"/>
    </row>
    <row r="85" spans="2:32" s="41" customFormat="1" x14ac:dyDescent="0.25">
      <c r="B85" s="75"/>
      <c r="C85" s="54"/>
      <c r="D85" s="49"/>
      <c r="E85" s="90"/>
      <c r="F85" s="90"/>
      <c r="G85" s="90"/>
      <c r="H85" s="49"/>
      <c r="I85" s="49"/>
      <c r="J85" s="63"/>
      <c r="K85" s="63"/>
      <c r="L85" s="63"/>
      <c r="M85" s="49"/>
      <c r="N85" s="90"/>
      <c r="O85" s="95"/>
      <c r="P85" s="95"/>
      <c r="Q85" s="95"/>
      <c r="R85" s="63"/>
      <c r="S85" s="63"/>
      <c r="T85" s="63"/>
      <c r="U85" s="63"/>
      <c r="V85" s="49"/>
      <c r="W85" s="49"/>
      <c r="X85" s="50"/>
      <c r="Y85" s="49"/>
      <c r="Z85" s="49"/>
      <c r="AA85" s="63"/>
      <c r="AB85" s="63"/>
      <c r="AC85" s="63"/>
      <c r="AD85" s="101"/>
      <c r="AE85" s="49"/>
      <c r="AF85" s="49"/>
    </row>
    <row r="86" spans="2:32" s="41" customFormat="1" x14ac:dyDescent="0.25">
      <c r="B86" s="75"/>
      <c r="C86" s="54"/>
      <c r="D86" s="49"/>
      <c r="E86" s="90"/>
      <c r="F86" s="90"/>
      <c r="G86" s="90"/>
      <c r="H86" s="49"/>
      <c r="I86" s="49"/>
      <c r="J86" s="63"/>
      <c r="K86" s="63"/>
      <c r="L86" s="63"/>
      <c r="M86" s="49"/>
      <c r="N86" s="90"/>
      <c r="O86" s="95"/>
      <c r="P86" s="95"/>
      <c r="Q86" s="95"/>
      <c r="R86" s="63"/>
      <c r="S86" s="63"/>
      <c r="T86" s="63"/>
      <c r="U86" s="63"/>
      <c r="V86" s="49"/>
      <c r="W86" s="49"/>
      <c r="X86" s="50"/>
      <c r="Y86" s="49"/>
      <c r="Z86" s="49"/>
      <c r="AA86" s="63"/>
      <c r="AB86" s="63"/>
      <c r="AC86" s="63"/>
      <c r="AD86" s="101"/>
      <c r="AE86" s="49"/>
      <c r="AF86" s="49"/>
    </row>
    <row r="87" spans="2:32" s="41" customFormat="1" x14ac:dyDescent="0.25">
      <c r="B87" s="75"/>
      <c r="C87" s="54"/>
      <c r="D87" s="49"/>
      <c r="E87" s="90"/>
      <c r="F87" s="90"/>
      <c r="G87" s="90"/>
      <c r="H87" s="49"/>
      <c r="I87" s="49"/>
      <c r="J87" s="63"/>
      <c r="K87" s="63"/>
      <c r="L87" s="63"/>
      <c r="M87" s="49"/>
      <c r="N87" s="90"/>
      <c r="O87" s="95"/>
      <c r="P87" s="95"/>
      <c r="Q87" s="95"/>
      <c r="R87" s="63"/>
      <c r="S87" s="63"/>
      <c r="T87" s="63"/>
      <c r="U87" s="63"/>
      <c r="V87" s="49"/>
      <c r="W87" s="49"/>
      <c r="X87" s="50"/>
      <c r="Y87" s="49"/>
      <c r="Z87" s="49"/>
      <c r="AA87" s="63"/>
      <c r="AB87" s="63"/>
      <c r="AC87" s="63"/>
      <c r="AD87" s="101"/>
      <c r="AE87" s="49"/>
      <c r="AF87" s="49"/>
    </row>
    <row r="88" spans="2:32" s="41" customFormat="1" x14ac:dyDescent="0.25">
      <c r="B88" s="75"/>
      <c r="C88" s="54"/>
      <c r="D88" s="49"/>
      <c r="E88" s="90"/>
      <c r="F88" s="90"/>
      <c r="G88" s="90"/>
      <c r="H88" s="49"/>
      <c r="I88" s="49"/>
      <c r="J88" s="63"/>
      <c r="K88" s="63"/>
      <c r="L88" s="63"/>
      <c r="M88" s="49"/>
      <c r="N88" s="90"/>
      <c r="O88" s="95"/>
      <c r="P88" s="95"/>
      <c r="Q88" s="95"/>
      <c r="R88" s="63"/>
      <c r="S88" s="63"/>
      <c r="T88" s="63"/>
      <c r="U88" s="63"/>
      <c r="V88" s="49"/>
      <c r="W88" s="49"/>
      <c r="X88" s="50"/>
      <c r="Y88" s="49"/>
      <c r="Z88" s="49"/>
      <c r="AA88" s="63"/>
      <c r="AB88" s="63"/>
      <c r="AC88" s="63"/>
      <c r="AD88" s="101"/>
      <c r="AE88" s="49"/>
      <c r="AF88" s="49"/>
    </row>
    <row r="89" spans="2:32" s="41" customFormat="1" x14ac:dyDescent="0.25">
      <c r="B89" s="75"/>
      <c r="C89" s="54"/>
      <c r="D89" s="49"/>
      <c r="E89" s="90"/>
      <c r="F89" s="90"/>
      <c r="G89" s="90"/>
      <c r="H89" s="49"/>
      <c r="I89" s="49"/>
      <c r="J89" s="63"/>
      <c r="K89" s="63"/>
      <c r="L89" s="63"/>
      <c r="M89" s="49"/>
      <c r="N89" s="90"/>
      <c r="O89" s="95"/>
      <c r="P89" s="95"/>
      <c r="Q89" s="95"/>
      <c r="R89" s="63"/>
      <c r="S89" s="63"/>
      <c r="T89" s="63"/>
      <c r="U89" s="63"/>
      <c r="V89" s="49"/>
      <c r="W89" s="49"/>
      <c r="X89" s="50"/>
      <c r="Y89" s="49"/>
      <c r="Z89" s="49"/>
      <c r="AA89" s="63"/>
      <c r="AB89" s="63"/>
      <c r="AC89" s="63"/>
      <c r="AD89" s="101"/>
      <c r="AE89" s="49"/>
      <c r="AF89" s="49"/>
    </row>
    <row r="90" spans="2:32" s="41" customFormat="1" x14ac:dyDescent="0.25">
      <c r="B90" s="75"/>
      <c r="C90" s="54"/>
      <c r="D90" s="49"/>
      <c r="E90" s="90"/>
      <c r="F90" s="90"/>
      <c r="G90" s="90"/>
      <c r="H90" s="49"/>
      <c r="I90" s="49"/>
      <c r="J90" s="63"/>
      <c r="K90" s="63"/>
      <c r="L90" s="63"/>
      <c r="M90" s="49" t="str">
        <f>IF(L82=2,"Bajo",(IF(L82=3,"Bajo",(IF(L82=4,"Bajo",(IF(L82=5,"Medio",(IF(L82=6,"Alto",(IF(L82=7,"Alto",(IF(L82=8,"Extremo",(IF(L82=9,"Extremo",(IF(L82=10,"Extremo",(IF(L82&lt;=1,"Sin Dato")))))))))))))))))))</f>
        <v>Sin Dato</v>
      </c>
      <c r="N90" s="90"/>
      <c r="O90" s="95"/>
      <c r="P90" s="95"/>
      <c r="Q90" s="95"/>
      <c r="R90" s="63"/>
      <c r="S90" s="63"/>
      <c r="T90" s="63"/>
      <c r="U90" s="63"/>
      <c r="V90" s="49"/>
      <c r="W90" s="49"/>
      <c r="X90" s="50"/>
      <c r="Y90" s="49"/>
      <c r="Z90" s="49"/>
      <c r="AA90" s="63"/>
      <c r="AB90" s="63"/>
      <c r="AC90" s="63"/>
      <c r="AD90" s="101"/>
      <c r="AE90" s="49"/>
      <c r="AF90" s="49"/>
    </row>
    <row r="91" spans="2:32" s="41" customFormat="1" x14ac:dyDescent="0.25">
      <c r="B91" s="75"/>
      <c r="C91" s="54"/>
      <c r="D91" s="49"/>
      <c r="E91" s="90"/>
      <c r="F91" s="90"/>
      <c r="G91" s="90"/>
      <c r="H91" s="49"/>
      <c r="I91" s="49"/>
      <c r="J91" s="63"/>
      <c r="K91" s="63"/>
      <c r="L91" s="63"/>
      <c r="M91" s="49" t="str">
        <f t="shared" ref="M91:M121" si="67">IF(L91=2,"Bajo",(IF(L91=3,"Bajo",(IF(L91=4,"Bajo",(IF(L91=5,"Medio",(IF(L91=6,"Alto",(IF(L91=7,"Alto",(IF(L91=8,"Extremo",(IF(L91=9,"Extremo",(IF(L91=10,"Extremo",(IF(L91&lt;=1,"Sin Dato")))))))))))))))))))</f>
        <v>Sin Dato</v>
      </c>
      <c r="N91" s="90"/>
      <c r="O91" s="73"/>
      <c r="P91" s="73"/>
      <c r="Q91" s="73"/>
      <c r="R91" s="63"/>
      <c r="S91" s="63"/>
      <c r="T91" s="63"/>
      <c r="U91" s="63"/>
      <c r="V91" s="49"/>
      <c r="W91" s="49"/>
      <c r="X91" s="50"/>
      <c r="Y91" s="49"/>
      <c r="Z91" s="49"/>
      <c r="AA91" s="63"/>
      <c r="AB91" s="63"/>
      <c r="AC91" s="63"/>
      <c r="AD91" s="101"/>
      <c r="AE91" s="49"/>
      <c r="AF91" s="49"/>
    </row>
    <row r="92" spans="2:32" s="41" customFormat="1" x14ac:dyDescent="0.25">
      <c r="B92" s="75"/>
      <c r="C92" s="54"/>
      <c r="D92" s="49"/>
      <c r="E92" s="90"/>
      <c r="F92" s="90"/>
      <c r="G92" s="90"/>
      <c r="H92" s="49"/>
      <c r="I92" s="49"/>
      <c r="J92" s="63"/>
      <c r="K92" s="63"/>
      <c r="L92" s="63"/>
      <c r="M92" s="49" t="str">
        <f t="shared" si="67"/>
        <v>Sin Dato</v>
      </c>
      <c r="N92" s="90"/>
      <c r="O92" s="73"/>
      <c r="P92" s="73"/>
      <c r="Q92" s="73"/>
      <c r="R92" s="63"/>
      <c r="S92" s="63"/>
      <c r="T92" s="63"/>
      <c r="U92" s="63"/>
      <c r="V92" s="49"/>
      <c r="W92" s="49"/>
      <c r="X92" s="50"/>
      <c r="Y92" s="49"/>
      <c r="Z92" s="49"/>
      <c r="AA92" s="63"/>
      <c r="AB92" s="63"/>
      <c r="AC92" s="63"/>
      <c r="AD92" s="101"/>
      <c r="AE92" s="49"/>
      <c r="AF92" s="49"/>
    </row>
    <row r="93" spans="2:32" s="41" customFormat="1" x14ac:dyDescent="0.25">
      <c r="B93" s="75"/>
      <c r="C93" s="54"/>
      <c r="D93" s="49"/>
      <c r="E93" s="90"/>
      <c r="F93" s="90"/>
      <c r="G93" s="90"/>
      <c r="H93" s="49"/>
      <c r="I93" s="49"/>
      <c r="J93" s="63"/>
      <c r="K93" s="63"/>
      <c r="L93" s="63"/>
      <c r="M93" s="49" t="str">
        <f t="shared" si="67"/>
        <v>Sin Dato</v>
      </c>
      <c r="N93" s="90"/>
      <c r="O93" s="73"/>
      <c r="P93" s="73"/>
      <c r="Q93" s="73"/>
      <c r="R93" s="63"/>
      <c r="S93" s="63"/>
      <c r="T93" s="63"/>
      <c r="U93" s="63"/>
      <c r="V93" s="49"/>
      <c r="W93" s="49"/>
      <c r="X93" s="50"/>
      <c r="Y93" s="49"/>
      <c r="Z93" s="49"/>
      <c r="AA93" s="63"/>
      <c r="AB93" s="63"/>
      <c r="AC93" s="63"/>
      <c r="AD93" s="101"/>
      <c r="AE93" s="49"/>
      <c r="AF93" s="49"/>
    </row>
    <row r="94" spans="2:32" s="41" customFormat="1" x14ac:dyDescent="0.25">
      <c r="B94" s="75"/>
      <c r="C94" s="54"/>
      <c r="D94" s="49"/>
      <c r="E94" s="90"/>
      <c r="F94" s="90"/>
      <c r="G94" s="90"/>
      <c r="H94" s="49"/>
      <c r="I94" s="49"/>
      <c r="J94" s="63"/>
      <c r="K94" s="63"/>
      <c r="L94" s="63"/>
      <c r="M94" s="49" t="str">
        <f t="shared" si="67"/>
        <v>Sin Dato</v>
      </c>
      <c r="N94" s="90"/>
      <c r="O94" s="73"/>
      <c r="P94" s="73"/>
      <c r="Q94" s="73"/>
      <c r="R94" s="63"/>
      <c r="S94" s="63"/>
      <c r="T94" s="63"/>
      <c r="U94" s="63"/>
      <c r="V94" s="49"/>
      <c r="W94" s="49"/>
      <c r="X94" s="50"/>
      <c r="Y94" s="49"/>
      <c r="Z94" s="49"/>
      <c r="AA94" s="63"/>
      <c r="AB94" s="63"/>
      <c r="AC94" s="63"/>
      <c r="AD94" s="101"/>
      <c r="AE94" s="49"/>
      <c r="AF94" s="49"/>
    </row>
    <row r="95" spans="2:32" s="41" customFormat="1" x14ac:dyDescent="0.25">
      <c r="B95" s="75"/>
      <c r="C95" s="54"/>
      <c r="D95" s="49"/>
      <c r="E95" s="90"/>
      <c r="F95" s="90"/>
      <c r="G95" s="90"/>
      <c r="H95" s="49"/>
      <c r="I95" s="49"/>
      <c r="J95" s="63"/>
      <c r="K95" s="63"/>
      <c r="L95" s="63"/>
      <c r="M95" s="49" t="str">
        <f t="shared" si="67"/>
        <v>Sin Dato</v>
      </c>
      <c r="N95" s="90"/>
      <c r="O95" s="73"/>
      <c r="P95" s="73"/>
      <c r="Q95" s="73"/>
      <c r="R95" s="63"/>
      <c r="S95" s="63"/>
      <c r="T95" s="63"/>
      <c r="U95" s="63"/>
      <c r="V95" s="49"/>
      <c r="W95" s="49"/>
      <c r="X95" s="50"/>
      <c r="Y95" s="49"/>
      <c r="Z95" s="49"/>
      <c r="AA95" s="63"/>
      <c r="AB95" s="63"/>
      <c r="AC95" s="63"/>
      <c r="AD95" s="101"/>
      <c r="AE95" s="49"/>
      <c r="AF95" s="49"/>
    </row>
    <row r="96" spans="2:32" s="40" customFormat="1" x14ac:dyDescent="0.25">
      <c r="B96" s="75">
        <v>46</v>
      </c>
      <c r="C96" s="54"/>
      <c r="D96" s="49"/>
      <c r="E96" s="64"/>
      <c r="F96" s="49"/>
      <c r="G96" s="49"/>
      <c r="H96" s="49"/>
      <c r="I96" s="49"/>
      <c r="J96" s="63">
        <f>IF(H96="Raro",1,(IF(H96="Poco Probable",2,(IF(H96="Posible",3,(IF(H96="Probable",4,(IF(H96="Casi Seguro",5,0)))))))))</f>
        <v>0</v>
      </c>
      <c r="K96" s="63">
        <f>IF(I96="Insignificante",1,(IF(I96="Menor",2,(IF(I96="Moderado",3,(IF(I96="Mayor",4,(IF(I96="Catastrófico",5,0)))))))))</f>
        <v>0</v>
      </c>
      <c r="L96" s="63">
        <f>J96+K96</f>
        <v>0</v>
      </c>
      <c r="M96" s="49" t="str">
        <f t="shared" si="67"/>
        <v>Sin Dato</v>
      </c>
      <c r="N96" s="68"/>
      <c r="O96" s="73"/>
      <c r="P96" s="73"/>
      <c r="Q96" s="73"/>
      <c r="R96" s="63">
        <f>IF(O96="Correctivo",5,(IF(O96="Preventivo",15,(IF(O96="Detectivo",20,0)))))</f>
        <v>0</v>
      </c>
      <c r="S96" s="63">
        <f>IF(P96="Manual",5,(IF(P96="Automático",10,0)))</f>
        <v>0</v>
      </c>
      <c r="T96" s="63">
        <f>IF(Q96="Probabilidad",0,(IF(Q96="Impacto",0,(IF(Q96="Ambos",10,0)))))</f>
        <v>0</v>
      </c>
      <c r="U96" s="63">
        <f>SUM(R96+S96+T96)</f>
        <v>0</v>
      </c>
      <c r="V96" s="49" t="str">
        <f t="shared" si="6"/>
        <v>Sin control</v>
      </c>
      <c r="W96" s="49" t="str">
        <f t="shared" si="7"/>
        <v>Sin Acción</v>
      </c>
      <c r="X96" s="50"/>
      <c r="Y96" s="49"/>
      <c r="Z96" s="49"/>
      <c r="AA96" s="63">
        <f>IF(Y96="Raro",1,(IF(Y96="Poco Probable",2,(IF(Y96="Posible",3,(IF(Y96="Probable",4,(IF(Y96="Casi Seguro",5,0)))))))))</f>
        <v>0</v>
      </c>
      <c r="AB96" s="63">
        <f>IF(Z96="Insignificante",1,(IF(Z96="Menor",2,(IF(Z96="Moderado",3,(IF(Z96="Mayor",4,(IF(Z96="Catastrófico",5,0)))))))))</f>
        <v>0</v>
      </c>
      <c r="AC96" s="63">
        <f>AA96+AB96</f>
        <v>0</v>
      </c>
      <c r="AD96" s="101" t="str">
        <f>IF(AC96=2,"Bajo",(IF(AC96=3,"Bajo",(IF(AC96=4,"Bajo",(IF(AC96=5,"Medio",(IF(AC96=6,"Alto",(IF(AC96=7,"Alto",(IF(AC96=8,"Extremo",(IF(AC96=9,"Extremo",(IF(AC96=10,"Extremo",(IF(AC96&lt;=1,"Sin Dato")))))))))))))))))))</f>
        <v>Sin Dato</v>
      </c>
      <c r="AE96" s="49"/>
      <c r="AF96" s="49"/>
    </row>
    <row r="97" spans="1:32" s="40" customFormat="1" x14ac:dyDescent="0.25">
      <c r="A97" s="44"/>
      <c r="B97" s="75"/>
      <c r="C97" s="54"/>
      <c r="D97" s="49"/>
      <c r="E97" s="50"/>
      <c r="F97" s="67"/>
      <c r="G97" s="67"/>
      <c r="H97" s="49"/>
      <c r="I97" s="49"/>
      <c r="J97" s="63">
        <f>IF(H97="Raro",1,(IF(H97="Poco Probable",2,(IF(H97="Posible",3,(IF(H97="Probable",4,(IF(H97="Casi Seguro",5,0)))))))))</f>
        <v>0</v>
      </c>
      <c r="K97" s="63">
        <f>IF(I97="Insignificante",1,(IF(I97="Menor",2,(IF(I97="Moderado",3,(IF(I97="Mayor",4,(IF(I97="Catastrófico",5,0)))))))))</f>
        <v>0</v>
      </c>
      <c r="L97" s="63">
        <f>J97+K97</f>
        <v>0</v>
      </c>
      <c r="M97" s="49" t="str">
        <f t="shared" si="67"/>
        <v>Sin Dato</v>
      </c>
      <c r="N97" s="68"/>
      <c r="O97" s="73"/>
      <c r="P97" s="73"/>
      <c r="Q97" s="73"/>
      <c r="R97" s="63">
        <f>IF(O97="Correctivo",5,(IF(O97="Preventivo",15,(IF(O97="Detectivo",20,0)))))</f>
        <v>0</v>
      </c>
      <c r="S97" s="63">
        <f>IF(P97="Manual",5,(IF(P97="Automático",10,0)))</f>
        <v>0</v>
      </c>
      <c r="T97" s="63">
        <f>IF(Q97="Probabilidad",0,(IF(Q97="Impacto",0,(IF(Q97="Ambos",10,0)))))</f>
        <v>0</v>
      </c>
      <c r="U97" s="63">
        <f>SUM(R97+S97+T97)</f>
        <v>0</v>
      </c>
      <c r="V97" s="49" t="str">
        <f t="shared" si="6"/>
        <v>Sin control</v>
      </c>
      <c r="W97" s="49" t="str">
        <f t="shared" si="7"/>
        <v>Sin Acción</v>
      </c>
      <c r="X97" s="50"/>
      <c r="Y97" s="49"/>
      <c r="Z97" s="49"/>
      <c r="AA97" s="63">
        <f>IF(Y97="Raro",1,(IF(Y97="Poco Probable",2,(IF(Y97="Posible",3,(IF(Y97="Probable",4,(IF(Y97="Casi Seguro",5,0)))))))))</f>
        <v>0</v>
      </c>
      <c r="AB97" s="63">
        <f>IF(Z97="Insignificante",1,(IF(Z97="Menor",2,(IF(Z97="Moderado",3,(IF(Z97="Mayor",4,(IF(Z97="Catastrófico",5,0)))))))))</f>
        <v>0</v>
      </c>
      <c r="AC97" s="63">
        <f>AA97+AB97</f>
        <v>0</v>
      </c>
      <c r="AD97" s="101" t="str">
        <f>IF(AC97=2,"Bajo",(IF(AC97=3,"Bajo",(IF(AC97=4,"Bajo",(IF(AC97=5,"Medio",(IF(AC97=6,"Alto",(IF(AC97=7,"Alto",(IF(AC97=8,"Extremo",(IF(AC97=9,"Extremo",(IF(AC97=10,"Extremo",(IF(AC97&lt;=1,"Sin Dato")))))))))))))))))))</f>
        <v>Sin Dato</v>
      </c>
      <c r="AE97" s="49"/>
      <c r="AF97" s="49"/>
    </row>
    <row r="98" spans="1:32" s="40" customFormat="1" x14ac:dyDescent="0.25">
      <c r="B98" s="70"/>
      <c r="C98" s="54"/>
      <c r="D98" s="49"/>
      <c r="E98" s="50"/>
      <c r="F98" s="50"/>
      <c r="G98" s="67"/>
      <c r="H98" s="49"/>
      <c r="I98" s="49"/>
      <c r="J98" s="63">
        <f>IF(H98="Raro",1,(IF(H98="Poco Probable",2,(IF(H98="Posible",3,(IF(H98="Probable",4,(IF(H98="Casi Seguro",5,0)))))))))</f>
        <v>0</v>
      </c>
      <c r="K98" s="63">
        <f>IF(I98="Insignificante",1,(IF(I98="Menor",2,(IF(I98="Moderado",3,(IF(I98="Mayor",4,(IF(I98="Catastrófico",5,0)))))))))</f>
        <v>0</v>
      </c>
      <c r="L98" s="63">
        <f>J98+K98</f>
        <v>0</v>
      </c>
      <c r="M98" s="49" t="str">
        <f t="shared" si="67"/>
        <v>Sin Dato</v>
      </c>
      <c r="N98" s="69"/>
      <c r="O98" s="73"/>
      <c r="P98" s="73"/>
      <c r="Q98" s="73"/>
      <c r="R98" s="63">
        <f>IF(O98="Correctivo",5,(IF(O98="Preventivo",15,(IF(O98="Detectivo",20,0)))))</f>
        <v>0</v>
      </c>
      <c r="S98" s="63">
        <f>IF(P98="Manual",5,(IF(P98="Automático",10,0)))</f>
        <v>0</v>
      </c>
      <c r="T98" s="63">
        <f>IF(Q98="Probabilidad",0,(IF(Q98="Impacto",0,(IF(Q98="Ambos",10,0)))))</f>
        <v>0</v>
      </c>
      <c r="U98" s="63">
        <f>SUM(R98+S98+T98)</f>
        <v>0</v>
      </c>
      <c r="V98" s="49" t="str">
        <f t="shared" si="6"/>
        <v>Sin control</v>
      </c>
      <c r="W98" s="49" t="str">
        <f t="shared" si="7"/>
        <v>Sin Acción</v>
      </c>
      <c r="X98" s="50"/>
      <c r="Y98" s="49"/>
      <c r="Z98" s="49"/>
      <c r="AA98" s="63">
        <f>IF(Y98="Raro",1,(IF(Y98="Poco Probable",2,(IF(Y98="Posible",3,(IF(Y98="Probable",4,(IF(Y98="Casi Seguro",5,0)))))))))</f>
        <v>0</v>
      </c>
      <c r="AB98" s="63">
        <f>IF(Z98="Insignificante",1,(IF(Z98="Menor",2,(IF(Z98="Moderado",3,(IF(Z98="Mayor",4,(IF(Z98="Catastrófico",5,0)))))))))</f>
        <v>0</v>
      </c>
      <c r="AC98" s="63">
        <f>AA98+AB98</f>
        <v>0</v>
      </c>
      <c r="AD98" s="101" t="str">
        <f>IF(AC98=2,"Bajo",(IF(AC98=3,"Bajo",(IF(AC98=4,"Bajo",(IF(AC98=5,"Medio",(IF(AC98=6,"Alto",(IF(AC98=7,"Alto",(IF(AC98=8,"Extremo",(IF(AC98=9,"Extremo",(IF(AC98=10,"Extremo",(IF(AC98&lt;=1,"Sin Dato")))))))))))))))))))</f>
        <v>Sin Dato</v>
      </c>
      <c r="AE98" s="49"/>
      <c r="AF98" s="49"/>
    </row>
    <row r="99" spans="1:32" s="40" customFormat="1" x14ac:dyDescent="0.25">
      <c r="B99" s="70"/>
      <c r="C99" s="54"/>
      <c r="D99" s="49"/>
      <c r="E99" s="50"/>
      <c r="F99" s="67"/>
      <c r="G99" s="67"/>
      <c r="H99" s="49"/>
      <c r="I99" s="49"/>
      <c r="J99" s="63">
        <f>IF(H99="Raro",1,(IF(H99="Poco Probable",2,(IF(H99="Posible",3,(IF(H99="Probable",4,(IF(H99="Casi Seguro",5,0)))))))))</f>
        <v>0</v>
      </c>
      <c r="K99" s="63">
        <f>IF(I99="Insignificante",1,(IF(I99="Menor",2,(IF(I99="Moderado",3,(IF(I99="Mayor",4,(IF(I99="Catastrófico",5,0)))))))))</f>
        <v>0</v>
      </c>
      <c r="L99" s="63">
        <f>J99+K99</f>
        <v>0</v>
      </c>
      <c r="M99" s="49" t="str">
        <f t="shared" si="67"/>
        <v>Sin Dato</v>
      </c>
      <c r="N99" s="69"/>
      <c r="O99" s="73"/>
      <c r="P99" s="73"/>
      <c r="Q99" s="73"/>
      <c r="R99" s="63">
        <f>IF(O99="Correctivo",5,(IF(O99="Preventivo",15,(IF(O99="Detectivo",20,0)))))</f>
        <v>0</v>
      </c>
      <c r="S99" s="63">
        <f>IF(P99="Manual",5,(IF(P99="Automático",10,0)))</f>
        <v>0</v>
      </c>
      <c r="T99" s="63">
        <f>IF(Q99="Probabilidad",0,(IF(Q99="Impacto",0,(IF(Q99="Ambos",10,0)))))</f>
        <v>0</v>
      </c>
      <c r="U99" s="63">
        <f>SUM(R99+S99+T99)</f>
        <v>0</v>
      </c>
      <c r="V99" s="49" t="str">
        <f t="shared" si="6"/>
        <v>Sin control</v>
      </c>
      <c r="W99" s="49" t="str">
        <f t="shared" si="7"/>
        <v>Sin Acción</v>
      </c>
      <c r="X99" s="50"/>
      <c r="Y99" s="49"/>
      <c r="Z99" s="49"/>
      <c r="AA99" s="63">
        <f>IF(Y99="Raro",1,(IF(Y99="Poco Probable",2,(IF(Y99="Posible",3,(IF(Y99="Probable",4,(IF(Y99="Casi Seguro",5,0)))))))))</f>
        <v>0</v>
      </c>
      <c r="AB99" s="63">
        <f>IF(Z99="Insignificante",1,(IF(Z99="Menor",2,(IF(Z99="Moderado",3,(IF(Z99="Mayor",4,(IF(Z99="Catastrófico",5,0)))))))))</f>
        <v>0</v>
      </c>
      <c r="AC99" s="63">
        <f>AA99+AB99</f>
        <v>0</v>
      </c>
      <c r="AD99" s="101" t="str">
        <f>IF(AC99=2,"Bajo",(IF(AC99=3,"Bajo",(IF(AC99=4,"Bajo",(IF(AC99=5,"Medio",(IF(AC99=6,"Alto",(IF(AC99=7,"Alto",(IF(AC99=8,"Extremo",(IF(AC99=9,"Extremo",(IF(AC99=10,"Extremo",(IF(AC99&lt;=1,"Sin Dato")))))))))))))))))))</f>
        <v>Sin Dato</v>
      </c>
      <c r="AE99" s="49"/>
      <c r="AF99" s="49"/>
    </row>
    <row r="100" spans="1:32" s="41" customFormat="1" ht="15.75" thickBot="1" x14ac:dyDescent="0.3">
      <c r="B100" s="52"/>
      <c r="C100" s="54"/>
      <c r="D100" s="49"/>
      <c r="E100" s="58"/>
      <c r="F100" s="58"/>
      <c r="G100" s="58"/>
      <c r="H100" s="49"/>
      <c r="I100" s="49"/>
      <c r="J100" s="59"/>
      <c r="K100" s="59"/>
      <c r="L100" s="59"/>
      <c r="M100" s="49" t="str">
        <f t="shared" si="67"/>
        <v>Sin Dato</v>
      </c>
      <c r="N100" s="60"/>
      <c r="O100" s="58"/>
      <c r="P100" s="58"/>
      <c r="Q100" s="58"/>
      <c r="R100" s="59"/>
      <c r="S100" s="59"/>
      <c r="T100" s="59"/>
      <c r="U100" s="59"/>
      <c r="V100" s="49" t="str">
        <f t="shared" si="6"/>
        <v>Sin control</v>
      </c>
      <c r="W100" s="58"/>
      <c r="X100" s="60"/>
      <c r="Y100" s="58"/>
      <c r="Z100" s="49"/>
      <c r="AA100" s="59"/>
      <c r="AB100" s="59"/>
      <c r="AC100" s="59"/>
      <c r="AD100" s="102"/>
      <c r="AE100" s="49"/>
      <c r="AF100" s="49"/>
    </row>
    <row r="101" spans="1:32" s="41" customFormat="1" ht="15.75" thickBot="1" x14ac:dyDescent="0.3">
      <c r="B101" s="45"/>
      <c r="C101" s="54"/>
      <c r="D101" s="49"/>
      <c r="E101" s="42"/>
      <c r="F101" s="42"/>
      <c r="G101" s="42"/>
      <c r="H101" s="49"/>
      <c r="I101" s="49"/>
      <c r="J101" s="46"/>
      <c r="K101" s="46"/>
      <c r="L101" s="46"/>
      <c r="M101" s="49" t="str">
        <f t="shared" si="67"/>
        <v>Sin Dato</v>
      </c>
      <c r="N101" s="47"/>
      <c r="O101" s="42"/>
      <c r="P101" s="42"/>
      <c r="Q101" s="42"/>
      <c r="R101" s="46"/>
      <c r="S101" s="46"/>
      <c r="T101" s="46"/>
      <c r="U101" s="46"/>
      <c r="V101" s="49" t="str">
        <f t="shared" si="6"/>
        <v>Sin control</v>
      </c>
      <c r="W101" s="42"/>
      <c r="X101" s="47"/>
      <c r="Y101" s="42"/>
      <c r="Z101" s="49"/>
      <c r="AA101" s="46"/>
      <c r="AB101" s="46"/>
      <c r="AC101" s="46"/>
      <c r="AD101" s="103"/>
      <c r="AE101" s="49"/>
      <c r="AF101" s="49"/>
    </row>
    <row r="102" spans="1:32" s="41" customFormat="1" ht="15.75" thickBot="1" x14ac:dyDescent="0.3">
      <c r="B102" s="45"/>
      <c r="C102" s="54"/>
      <c r="D102" s="49"/>
      <c r="E102" s="42"/>
      <c r="F102" s="42"/>
      <c r="G102" s="42"/>
      <c r="H102" s="49"/>
      <c r="I102" s="49"/>
      <c r="J102" s="46"/>
      <c r="K102" s="46"/>
      <c r="L102" s="46"/>
      <c r="M102" s="49" t="str">
        <f t="shared" si="67"/>
        <v>Sin Dato</v>
      </c>
      <c r="N102" s="47"/>
      <c r="O102" s="42"/>
      <c r="P102" s="42"/>
      <c r="Q102" s="42"/>
      <c r="R102" s="46"/>
      <c r="S102" s="46"/>
      <c r="T102" s="46"/>
      <c r="U102" s="46"/>
      <c r="V102" s="49" t="str">
        <f t="shared" si="6"/>
        <v>Sin control</v>
      </c>
      <c r="W102" s="42"/>
      <c r="X102" s="47"/>
      <c r="Y102" s="42"/>
      <c r="Z102" s="49"/>
      <c r="AA102" s="46"/>
      <c r="AB102" s="46"/>
      <c r="AC102" s="46"/>
      <c r="AD102" s="103"/>
      <c r="AE102" s="49"/>
      <c r="AF102" s="49"/>
    </row>
    <row r="103" spans="1:32" s="41" customFormat="1" ht="15.75" thickBot="1" x14ac:dyDescent="0.3">
      <c r="B103" s="45"/>
      <c r="C103" s="54"/>
      <c r="D103" s="49"/>
      <c r="E103" s="42"/>
      <c r="F103" s="42"/>
      <c r="G103" s="42"/>
      <c r="H103" s="49"/>
      <c r="I103" s="49"/>
      <c r="J103" s="46"/>
      <c r="K103" s="46"/>
      <c r="L103" s="46"/>
      <c r="M103" s="49" t="str">
        <f t="shared" si="67"/>
        <v>Sin Dato</v>
      </c>
      <c r="N103" s="47"/>
      <c r="O103" s="42"/>
      <c r="P103" s="42"/>
      <c r="Q103" s="42"/>
      <c r="R103" s="46"/>
      <c r="S103" s="46"/>
      <c r="T103" s="46"/>
      <c r="U103" s="46"/>
      <c r="V103" s="49" t="str">
        <f t="shared" si="6"/>
        <v>Sin control</v>
      </c>
      <c r="W103" s="42"/>
      <c r="X103" s="47"/>
      <c r="Y103" s="42"/>
      <c r="Z103" s="49"/>
      <c r="AA103" s="46"/>
      <c r="AB103" s="46"/>
      <c r="AC103" s="46"/>
      <c r="AD103" s="103"/>
      <c r="AE103" s="49"/>
      <c r="AF103" s="49"/>
    </row>
    <row r="104" spans="1:32" s="41" customFormat="1" ht="15.75" thickBot="1" x14ac:dyDescent="0.3">
      <c r="B104" s="45"/>
      <c r="C104" s="54"/>
      <c r="D104" s="49"/>
      <c r="E104" s="42"/>
      <c r="F104" s="42"/>
      <c r="G104" s="42"/>
      <c r="H104" s="49"/>
      <c r="I104" s="49"/>
      <c r="J104" s="46"/>
      <c r="K104" s="46"/>
      <c r="L104" s="46"/>
      <c r="M104" s="49" t="str">
        <f t="shared" si="67"/>
        <v>Sin Dato</v>
      </c>
      <c r="N104" s="47"/>
      <c r="O104" s="42"/>
      <c r="P104" s="42"/>
      <c r="Q104" s="42"/>
      <c r="R104" s="46"/>
      <c r="S104" s="46"/>
      <c r="T104" s="46"/>
      <c r="U104" s="46"/>
      <c r="V104" s="49" t="str">
        <f t="shared" si="6"/>
        <v>Sin control</v>
      </c>
      <c r="W104" s="42"/>
      <c r="X104" s="47"/>
      <c r="Y104" s="42"/>
      <c r="Z104" s="49"/>
      <c r="AA104" s="46"/>
      <c r="AB104" s="46"/>
      <c r="AC104" s="46"/>
      <c r="AD104" s="103"/>
      <c r="AE104" s="49"/>
      <c r="AF104" s="49"/>
    </row>
    <row r="105" spans="1:32" s="41" customFormat="1" ht="15.75" thickBot="1" x14ac:dyDescent="0.3">
      <c r="B105" s="45"/>
      <c r="C105" s="54"/>
      <c r="D105" s="49"/>
      <c r="E105" s="42"/>
      <c r="F105" s="42"/>
      <c r="G105" s="42"/>
      <c r="H105" s="49"/>
      <c r="I105" s="49"/>
      <c r="J105" s="46"/>
      <c r="K105" s="46"/>
      <c r="L105" s="46"/>
      <c r="M105" s="49" t="str">
        <f t="shared" si="67"/>
        <v>Sin Dato</v>
      </c>
      <c r="N105" s="47"/>
      <c r="O105" s="42"/>
      <c r="P105" s="42"/>
      <c r="Q105" s="42"/>
      <c r="R105" s="46"/>
      <c r="S105" s="46"/>
      <c r="T105" s="46"/>
      <c r="U105" s="46"/>
      <c r="V105" s="49" t="str">
        <f t="shared" si="6"/>
        <v>Sin control</v>
      </c>
      <c r="W105" s="42"/>
      <c r="X105" s="47"/>
      <c r="Y105" s="42"/>
      <c r="Z105" s="49"/>
      <c r="AA105" s="46"/>
      <c r="AB105" s="46"/>
      <c r="AC105" s="46"/>
      <c r="AD105" s="103"/>
      <c r="AE105" s="49"/>
      <c r="AF105" s="49"/>
    </row>
    <row r="106" spans="1:32" s="41" customFormat="1" ht="15.75" thickBot="1" x14ac:dyDescent="0.3">
      <c r="B106" s="45"/>
      <c r="C106" s="54"/>
      <c r="D106" s="49"/>
      <c r="E106" s="42"/>
      <c r="F106" s="42"/>
      <c r="G106" s="42"/>
      <c r="H106" s="49"/>
      <c r="I106" s="49"/>
      <c r="J106" s="46"/>
      <c r="K106" s="46"/>
      <c r="L106" s="46"/>
      <c r="M106" s="49" t="str">
        <f t="shared" si="67"/>
        <v>Sin Dato</v>
      </c>
      <c r="N106" s="47"/>
      <c r="O106" s="42"/>
      <c r="P106" s="42"/>
      <c r="Q106" s="42"/>
      <c r="R106" s="46"/>
      <c r="S106" s="46"/>
      <c r="T106" s="46"/>
      <c r="U106" s="46"/>
      <c r="V106" s="49" t="str">
        <f t="shared" si="6"/>
        <v>Sin control</v>
      </c>
      <c r="W106" s="42"/>
      <c r="X106" s="47"/>
      <c r="Y106" s="42"/>
      <c r="Z106" s="49"/>
      <c r="AA106" s="46"/>
      <c r="AB106" s="46"/>
      <c r="AC106" s="46"/>
      <c r="AD106" s="103"/>
      <c r="AE106" s="49"/>
      <c r="AF106" s="49"/>
    </row>
    <row r="107" spans="1:32" s="41" customFormat="1" ht="15.75" thickBot="1" x14ac:dyDescent="0.3">
      <c r="B107" s="45"/>
      <c r="C107" s="54"/>
      <c r="D107" s="49"/>
      <c r="E107" s="42"/>
      <c r="F107" s="42"/>
      <c r="G107" s="42"/>
      <c r="H107" s="49"/>
      <c r="I107" s="49"/>
      <c r="J107" s="46"/>
      <c r="K107" s="46"/>
      <c r="L107" s="46"/>
      <c r="M107" s="49" t="str">
        <f t="shared" si="67"/>
        <v>Sin Dato</v>
      </c>
      <c r="N107" s="47"/>
      <c r="O107" s="42"/>
      <c r="P107" s="42"/>
      <c r="Q107" s="42"/>
      <c r="R107" s="46"/>
      <c r="S107" s="46"/>
      <c r="T107" s="46"/>
      <c r="U107" s="46"/>
      <c r="V107" s="49" t="str">
        <f t="shared" si="6"/>
        <v>Sin control</v>
      </c>
      <c r="W107" s="42"/>
      <c r="X107" s="47"/>
      <c r="Y107" s="42"/>
      <c r="Z107" s="49"/>
      <c r="AA107" s="46"/>
      <c r="AB107" s="46"/>
      <c r="AC107" s="46"/>
      <c r="AD107" s="103"/>
      <c r="AE107" s="49"/>
      <c r="AF107" s="49"/>
    </row>
    <row r="108" spans="1:32" s="41" customFormat="1" ht="15.75" thickBot="1" x14ac:dyDescent="0.3">
      <c r="B108" s="45"/>
      <c r="C108" s="54"/>
      <c r="D108" s="49"/>
      <c r="E108" s="42"/>
      <c r="F108" s="42"/>
      <c r="G108" s="42"/>
      <c r="H108" s="49"/>
      <c r="I108" s="49"/>
      <c r="J108" s="46"/>
      <c r="K108" s="46"/>
      <c r="L108" s="46"/>
      <c r="M108" s="49" t="str">
        <f t="shared" si="67"/>
        <v>Sin Dato</v>
      </c>
      <c r="N108" s="47"/>
      <c r="O108" s="42"/>
      <c r="P108" s="42"/>
      <c r="Q108" s="42"/>
      <c r="R108" s="46"/>
      <c r="S108" s="46"/>
      <c r="T108" s="46"/>
      <c r="U108" s="46"/>
      <c r="V108" s="49" t="str">
        <f t="shared" si="6"/>
        <v>Sin control</v>
      </c>
      <c r="W108" s="42"/>
      <c r="X108" s="47"/>
      <c r="Y108" s="42"/>
      <c r="Z108" s="49"/>
      <c r="AA108" s="46"/>
      <c r="AB108" s="46"/>
      <c r="AC108" s="46"/>
      <c r="AD108" s="103"/>
      <c r="AE108" s="49"/>
      <c r="AF108" s="49"/>
    </row>
    <row r="109" spans="1:32" s="41" customFormat="1" ht="15.75" thickBot="1" x14ac:dyDescent="0.3">
      <c r="B109" s="45"/>
      <c r="C109" s="54"/>
      <c r="D109" s="49"/>
      <c r="E109" s="42"/>
      <c r="F109" s="42"/>
      <c r="G109" s="42"/>
      <c r="H109" s="49"/>
      <c r="I109" s="49"/>
      <c r="J109" s="46"/>
      <c r="K109" s="46"/>
      <c r="L109" s="46"/>
      <c r="M109" s="49" t="str">
        <f t="shared" si="67"/>
        <v>Sin Dato</v>
      </c>
      <c r="N109" s="47"/>
      <c r="O109" s="42"/>
      <c r="P109" s="42"/>
      <c r="Q109" s="42"/>
      <c r="R109" s="46"/>
      <c r="S109" s="46"/>
      <c r="T109" s="46"/>
      <c r="U109" s="46"/>
      <c r="V109" s="49" t="str">
        <f t="shared" si="6"/>
        <v>Sin control</v>
      </c>
      <c r="W109" s="42"/>
      <c r="X109" s="47"/>
      <c r="Y109" s="42"/>
      <c r="Z109" s="49"/>
      <c r="AA109" s="46"/>
      <c r="AB109" s="46"/>
      <c r="AC109" s="46"/>
      <c r="AD109" s="103"/>
      <c r="AE109" s="49"/>
      <c r="AF109" s="49"/>
    </row>
    <row r="110" spans="1:32" s="41" customFormat="1" ht="15.75" thickBot="1" x14ac:dyDescent="0.3">
      <c r="B110" s="45"/>
      <c r="C110" s="54"/>
      <c r="D110" s="49"/>
      <c r="E110" s="42"/>
      <c r="F110" s="42"/>
      <c r="G110" s="42"/>
      <c r="H110" s="49"/>
      <c r="I110" s="49"/>
      <c r="J110" s="46"/>
      <c r="K110" s="46"/>
      <c r="L110" s="46"/>
      <c r="M110" s="49" t="str">
        <f t="shared" si="67"/>
        <v>Sin Dato</v>
      </c>
      <c r="N110" s="47"/>
      <c r="O110" s="42"/>
      <c r="P110" s="42"/>
      <c r="Q110" s="42"/>
      <c r="R110" s="46"/>
      <c r="S110" s="46"/>
      <c r="T110" s="46"/>
      <c r="U110" s="46"/>
      <c r="V110" s="49" t="str">
        <f t="shared" si="6"/>
        <v>Sin control</v>
      </c>
      <c r="W110" s="42"/>
      <c r="X110" s="47"/>
      <c r="Y110" s="42"/>
      <c r="Z110" s="49"/>
      <c r="AA110" s="46"/>
      <c r="AB110" s="46"/>
      <c r="AC110" s="46"/>
      <c r="AD110" s="103"/>
      <c r="AE110" s="49"/>
      <c r="AF110" s="49"/>
    </row>
    <row r="111" spans="1:32" s="41" customFormat="1" ht="15.75" thickBot="1" x14ac:dyDescent="0.3">
      <c r="B111" s="45"/>
      <c r="C111" s="54"/>
      <c r="D111" s="49"/>
      <c r="E111" s="42"/>
      <c r="F111" s="42"/>
      <c r="G111" s="42"/>
      <c r="H111" s="49"/>
      <c r="I111" s="49"/>
      <c r="J111" s="46"/>
      <c r="K111" s="46"/>
      <c r="L111" s="46"/>
      <c r="M111" s="49" t="str">
        <f t="shared" si="67"/>
        <v>Sin Dato</v>
      </c>
      <c r="N111" s="47"/>
      <c r="O111" s="42"/>
      <c r="P111" s="42"/>
      <c r="Q111" s="42"/>
      <c r="R111" s="46"/>
      <c r="S111" s="46"/>
      <c r="T111" s="46"/>
      <c r="U111" s="46"/>
      <c r="V111" s="49" t="str">
        <f t="shared" si="6"/>
        <v>Sin control</v>
      </c>
      <c r="W111" s="42"/>
      <c r="X111" s="47"/>
      <c r="Y111" s="42"/>
      <c r="Z111" s="49"/>
      <c r="AA111" s="46"/>
      <c r="AB111" s="46"/>
      <c r="AC111" s="46"/>
      <c r="AD111" s="103"/>
      <c r="AE111" s="49"/>
      <c r="AF111" s="49"/>
    </row>
    <row r="112" spans="1:32" s="41" customFormat="1" ht="15.75" thickBot="1" x14ac:dyDescent="0.3">
      <c r="B112" s="45"/>
      <c r="C112" s="54"/>
      <c r="D112" s="49"/>
      <c r="E112" s="42"/>
      <c r="F112" s="42"/>
      <c r="G112" s="42"/>
      <c r="H112" s="49"/>
      <c r="I112" s="49"/>
      <c r="J112" s="46"/>
      <c r="K112" s="46"/>
      <c r="L112" s="46"/>
      <c r="M112" s="49" t="str">
        <f t="shared" si="67"/>
        <v>Sin Dato</v>
      </c>
      <c r="N112" s="47"/>
      <c r="O112" s="42"/>
      <c r="P112" s="42"/>
      <c r="Q112" s="42"/>
      <c r="R112" s="46"/>
      <c r="S112" s="46"/>
      <c r="T112" s="46"/>
      <c r="U112" s="46"/>
      <c r="V112" s="49" t="str">
        <f t="shared" si="6"/>
        <v>Sin control</v>
      </c>
      <c r="W112" s="42"/>
      <c r="X112" s="47"/>
      <c r="Y112" s="42"/>
      <c r="Z112" s="49"/>
      <c r="AA112" s="46"/>
      <c r="AB112" s="46"/>
      <c r="AC112" s="46"/>
      <c r="AD112" s="103"/>
      <c r="AE112" s="49"/>
      <c r="AF112" s="49"/>
    </row>
    <row r="113" spans="2:32" s="41" customFormat="1" ht="15.75" thickBot="1" x14ac:dyDescent="0.3">
      <c r="B113" s="45"/>
      <c r="C113" s="54"/>
      <c r="D113" s="49"/>
      <c r="E113" s="42"/>
      <c r="F113" s="42"/>
      <c r="G113" s="42"/>
      <c r="H113" s="49"/>
      <c r="I113" s="49"/>
      <c r="J113" s="46"/>
      <c r="K113" s="46"/>
      <c r="L113" s="46"/>
      <c r="M113" s="49" t="str">
        <f t="shared" si="67"/>
        <v>Sin Dato</v>
      </c>
      <c r="N113" s="47"/>
      <c r="O113" s="42"/>
      <c r="P113" s="42"/>
      <c r="Q113" s="42"/>
      <c r="R113" s="46"/>
      <c r="S113" s="46"/>
      <c r="T113" s="46"/>
      <c r="U113" s="46"/>
      <c r="V113" s="49" t="str">
        <f t="shared" si="6"/>
        <v>Sin control</v>
      </c>
      <c r="W113" s="42"/>
      <c r="X113" s="47"/>
      <c r="Y113" s="42"/>
      <c r="Z113" s="49"/>
      <c r="AA113" s="46"/>
      <c r="AB113" s="46"/>
      <c r="AC113" s="46"/>
      <c r="AD113" s="103"/>
      <c r="AE113" s="49"/>
      <c r="AF113" s="49"/>
    </row>
    <row r="114" spans="2:32" s="41" customFormat="1" ht="15.75" thickBot="1" x14ac:dyDescent="0.3">
      <c r="B114" s="45"/>
      <c r="C114" s="54"/>
      <c r="D114" s="49"/>
      <c r="E114" s="42"/>
      <c r="F114" s="42"/>
      <c r="G114" s="42"/>
      <c r="H114" s="49"/>
      <c r="I114" s="49"/>
      <c r="J114" s="46"/>
      <c r="K114" s="46"/>
      <c r="L114" s="46"/>
      <c r="M114" s="49" t="str">
        <f t="shared" si="67"/>
        <v>Sin Dato</v>
      </c>
      <c r="N114" s="47"/>
      <c r="O114" s="42"/>
      <c r="P114" s="42"/>
      <c r="Q114" s="42"/>
      <c r="R114" s="46"/>
      <c r="S114" s="46"/>
      <c r="T114" s="46"/>
      <c r="U114" s="46"/>
      <c r="V114" s="49" t="str">
        <f t="shared" si="6"/>
        <v>Sin control</v>
      </c>
      <c r="W114" s="42"/>
      <c r="X114" s="47"/>
      <c r="Y114" s="42"/>
      <c r="Z114" s="49"/>
      <c r="AA114" s="46"/>
      <c r="AB114" s="46"/>
      <c r="AC114" s="46"/>
      <c r="AD114" s="103"/>
      <c r="AE114" s="49"/>
      <c r="AF114" s="49"/>
    </row>
    <row r="115" spans="2:32" s="41" customFormat="1" ht="15.75" thickBot="1" x14ac:dyDescent="0.3">
      <c r="B115" s="45"/>
      <c r="C115" s="54"/>
      <c r="D115" s="49"/>
      <c r="E115" s="42"/>
      <c r="F115" s="42"/>
      <c r="G115" s="42"/>
      <c r="H115" s="49"/>
      <c r="I115" s="49"/>
      <c r="J115" s="46"/>
      <c r="K115" s="46"/>
      <c r="L115" s="46"/>
      <c r="M115" s="49" t="str">
        <f t="shared" si="67"/>
        <v>Sin Dato</v>
      </c>
      <c r="N115" s="47"/>
      <c r="O115" s="42"/>
      <c r="P115" s="42"/>
      <c r="Q115" s="42"/>
      <c r="R115" s="46"/>
      <c r="S115" s="46"/>
      <c r="T115" s="46"/>
      <c r="U115" s="46"/>
      <c r="V115" s="49" t="str">
        <f t="shared" ref="V115:V131" si="68">IF(U115=0,"Sin control",(IF(U115&lt;19,"Control Débil",(IF(((U115&gt;=20)*AND(U115&lt;29)),"Control Adecuado",IF(U115&gt;=30,"Control Fuerte","Error"))))))</f>
        <v>Sin control</v>
      </c>
      <c r="W115" s="42"/>
      <c r="X115" s="47"/>
      <c r="Y115" s="42"/>
      <c r="Z115" s="49"/>
      <c r="AA115" s="46"/>
      <c r="AB115" s="46"/>
      <c r="AC115" s="46"/>
      <c r="AD115" s="103"/>
      <c r="AE115" s="49"/>
      <c r="AF115" s="49"/>
    </row>
    <row r="116" spans="2:32" s="41" customFormat="1" ht="15.75" thickBot="1" x14ac:dyDescent="0.3">
      <c r="B116" s="45"/>
      <c r="C116" s="54"/>
      <c r="D116" s="49"/>
      <c r="E116" s="42"/>
      <c r="F116" s="42"/>
      <c r="G116" s="42"/>
      <c r="H116" s="49"/>
      <c r="I116" s="49"/>
      <c r="J116" s="46"/>
      <c r="K116" s="46"/>
      <c r="L116" s="46"/>
      <c r="M116" s="49" t="str">
        <f t="shared" si="67"/>
        <v>Sin Dato</v>
      </c>
      <c r="N116" s="47"/>
      <c r="O116" s="42"/>
      <c r="P116" s="42"/>
      <c r="Q116" s="42"/>
      <c r="R116" s="46"/>
      <c r="S116" s="46"/>
      <c r="T116" s="46"/>
      <c r="U116" s="46"/>
      <c r="V116" s="49" t="str">
        <f t="shared" si="68"/>
        <v>Sin control</v>
      </c>
      <c r="W116" s="42"/>
      <c r="X116" s="47"/>
      <c r="Y116" s="42"/>
      <c r="Z116" s="49"/>
      <c r="AA116" s="46"/>
      <c r="AB116" s="46"/>
      <c r="AC116" s="46"/>
      <c r="AD116" s="103"/>
      <c r="AE116" s="49"/>
      <c r="AF116" s="49"/>
    </row>
    <row r="117" spans="2:32" s="41" customFormat="1" ht="15.75" thickBot="1" x14ac:dyDescent="0.3">
      <c r="B117" s="45"/>
      <c r="C117" s="54"/>
      <c r="D117" s="49"/>
      <c r="E117" s="42"/>
      <c r="F117" s="42"/>
      <c r="G117" s="42"/>
      <c r="H117" s="49"/>
      <c r="I117" s="49"/>
      <c r="J117" s="46"/>
      <c r="K117" s="46"/>
      <c r="L117" s="46"/>
      <c r="M117" s="49" t="str">
        <f t="shared" si="67"/>
        <v>Sin Dato</v>
      </c>
      <c r="N117" s="47"/>
      <c r="O117" s="42"/>
      <c r="P117" s="42"/>
      <c r="Q117" s="42"/>
      <c r="R117" s="46"/>
      <c r="S117" s="46"/>
      <c r="T117" s="46"/>
      <c r="U117" s="46"/>
      <c r="V117" s="49" t="str">
        <f t="shared" si="68"/>
        <v>Sin control</v>
      </c>
      <c r="W117" s="42"/>
      <c r="X117" s="47"/>
      <c r="Y117" s="42"/>
      <c r="Z117" s="49"/>
      <c r="AA117" s="46"/>
      <c r="AB117" s="46"/>
      <c r="AC117" s="46"/>
      <c r="AD117" s="103"/>
      <c r="AE117" s="49"/>
      <c r="AF117" s="49"/>
    </row>
    <row r="118" spans="2:32" s="41" customFormat="1" ht="15.75" thickBot="1" x14ac:dyDescent="0.3">
      <c r="B118" s="45"/>
      <c r="C118" s="54"/>
      <c r="D118" s="49"/>
      <c r="E118" s="42"/>
      <c r="F118" s="42"/>
      <c r="G118" s="42"/>
      <c r="H118" s="49"/>
      <c r="I118" s="49"/>
      <c r="J118" s="46"/>
      <c r="K118" s="46"/>
      <c r="L118" s="46"/>
      <c r="M118" s="49" t="str">
        <f t="shared" si="67"/>
        <v>Sin Dato</v>
      </c>
      <c r="N118" s="47"/>
      <c r="O118" s="42"/>
      <c r="P118" s="42"/>
      <c r="Q118" s="42"/>
      <c r="R118" s="46"/>
      <c r="S118" s="46"/>
      <c r="T118" s="46"/>
      <c r="U118" s="46"/>
      <c r="V118" s="49" t="str">
        <f t="shared" si="68"/>
        <v>Sin control</v>
      </c>
      <c r="W118" s="42"/>
      <c r="X118" s="47"/>
      <c r="Y118" s="42"/>
      <c r="Z118" s="49"/>
      <c r="AA118" s="46"/>
      <c r="AB118" s="46"/>
      <c r="AC118" s="46"/>
      <c r="AD118" s="103"/>
      <c r="AE118" s="49"/>
      <c r="AF118" s="49"/>
    </row>
    <row r="119" spans="2:32" s="41" customFormat="1" ht="15.75" thickBot="1" x14ac:dyDescent="0.3">
      <c r="B119" s="45"/>
      <c r="C119" s="54"/>
      <c r="D119" s="49"/>
      <c r="E119" s="42"/>
      <c r="F119" s="42"/>
      <c r="G119" s="42"/>
      <c r="H119" s="49"/>
      <c r="I119" s="49"/>
      <c r="J119" s="46"/>
      <c r="K119" s="46"/>
      <c r="L119" s="46"/>
      <c r="M119" s="49" t="str">
        <f t="shared" si="67"/>
        <v>Sin Dato</v>
      </c>
      <c r="N119" s="47"/>
      <c r="O119" s="42"/>
      <c r="P119" s="42"/>
      <c r="Q119" s="42"/>
      <c r="R119" s="46"/>
      <c r="S119" s="46"/>
      <c r="T119" s="46"/>
      <c r="U119" s="46"/>
      <c r="V119" s="49" t="str">
        <f t="shared" si="68"/>
        <v>Sin control</v>
      </c>
      <c r="W119" s="42"/>
      <c r="X119" s="47"/>
      <c r="Y119" s="42"/>
      <c r="Z119" s="49"/>
      <c r="AA119" s="46"/>
      <c r="AB119" s="46"/>
      <c r="AC119" s="46"/>
      <c r="AD119" s="103"/>
      <c r="AE119" s="49"/>
      <c r="AF119" s="49"/>
    </row>
    <row r="120" spans="2:32" s="41" customFormat="1" ht="15.75" thickBot="1" x14ac:dyDescent="0.3">
      <c r="B120" s="45"/>
      <c r="C120" s="54"/>
      <c r="D120" s="49"/>
      <c r="E120" s="42"/>
      <c r="F120" s="42"/>
      <c r="G120" s="42"/>
      <c r="H120" s="49"/>
      <c r="I120" s="49"/>
      <c r="J120" s="46"/>
      <c r="K120" s="46"/>
      <c r="L120" s="46"/>
      <c r="M120" s="49" t="str">
        <f t="shared" si="67"/>
        <v>Sin Dato</v>
      </c>
      <c r="N120" s="47"/>
      <c r="O120" s="42"/>
      <c r="P120" s="42"/>
      <c r="Q120" s="42"/>
      <c r="R120" s="46"/>
      <c r="S120" s="46"/>
      <c r="T120" s="46"/>
      <c r="U120" s="46"/>
      <c r="V120" s="49" t="str">
        <f t="shared" si="68"/>
        <v>Sin control</v>
      </c>
      <c r="W120" s="42"/>
      <c r="X120" s="47"/>
      <c r="Y120" s="42"/>
      <c r="Z120" s="49"/>
      <c r="AA120" s="46"/>
      <c r="AB120" s="46"/>
      <c r="AC120" s="46"/>
      <c r="AD120" s="103"/>
      <c r="AE120" s="49"/>
      <c r="AF120" s="49"/>
    </row>
    <row r="121" spans="2:32" s="41" customFormat="1" ht="15.75" thickBot="1" x14ac:dyDescent="0.3">
      <c r="B121" s="45"/>
      <c r="C121" s="54"/>
      <c r="D121" s="49"/>
      <c r="E121" s="42"/>
      <c r="F121" s="42"/>
      <c r="G121" s="42"/>
      <c r="H121" s="49"/>
      <c r="I121" s="49"/>
      <c r="J121" s="46"/>
      <c r="K121" s="46"/>
      <c r="L121" s="46"/>
      <c r="M121" s="49" t="str">
        <f t="shared" si="67"/>
        <v>Sin Dato</v>
      </c>
      <c r="N121" s="47"/>
      <c r="O121" s="42"/>
      <c r="P121" s="42"/>
      <c r="Q121" s="42"/>
      <c r="R121" s="46"/>
      <c r="S121" s="46"/>
      <c r="T121" s="46"/>
      <c r="U121" s="46"/>
      <c r="V121" s="49" t="str">
        <f t="shared" si="68"/>
        <v>Sin control</v>
      </c>
      <c r="W121" s="42"/>
      <c r="X121" s="47"/>
      <c r="Y121" s="42"/>
      <c r="Z121" s="49"/>
      <c r="AA121" s="46"/>
      <c r="AB121" s="46"/>
      <c r="AC121" s="46"/>
      <c r="AD121" s="103"/>
      <c r="AE121" s="49"/>
      <c r="AF121" s="49"/>
    </row>
    <row r="122" spans="2:32" s="41" customFormat="1" ht="15.75" thickBot="1" x14ac:dyDescent="0.3">
      <c r="B122" s="45"/>
      <c r="C122" s="54"/>
      <c r="D122" s="49"/>
      <c r="E122" s="42"/>
      <c r="F122" s="42"/>
      <c r="G122" s="42"/>
      <c r="H122" s="49"/>
      <c r="I122" s="49"/>
      <c r="J122" s="46"/>
      <c r="K122" s="46"/>
      <c r="L122" s="46"/>
      <c r="M122" s="49" t="str">
        <f t="shared" ref="M122:M132" si="69">IF(L122=2,"Bajo",(IF(L122=3,"Bajo",(IF(L122=4,"Bajo",(IF(L122=5,"Medio",(IF(L122=6,"Alto",(IF(L122=7,"Alto",(IF(L122=8,"Extremo",(IF(L122=9,"Extremo",(IF(L122=10,"Extremo",(IF(L122&lt;=1,"Sin Dato")))))))))))))))))))</f>
        <v>Sin Dato</v>
      </c>
      <c r="N122" s="47"/>
      <c r="O122" s="42"/>
      <c r="P122" s="42"/>
      <c r="Q122" s="42"/>
      <c r="R122" s="46"/>
      <c r="S122" s="46"/>
      <c r="T122" s="46"/>
      <c r="U122" s="46"/>
      <c r="V122" s="49" t="str">
        <f t="shared" si="68"/>
        <v>Sin control</v>
      </c>
      <c r="W122" s="42"/>
      <c r="X122" s="47"/>
      <c r="Y122" s="42"/>
      <c r="Z122" s="49"/>
      <c r="AA122" s="46"/>
      <c r="AB122" s="46"/>
      <c r="AC122" s="46"/>
      <c r="AD122" s="103"/>
      <c r="AE122" s="49"/>
      <c r="AF122" s="49"/>
    </row>
    <row r="123" spans="2:32" s="41" customFormat="1" ht="15.75" thickBot="1" x14ac:dyDescent="0.3">
      <c r="B123" s="45"/>
      <c r="C123" s="54"/>
      <c r="D123" s="49"/>
      <c r="E123" s="42"/>
      <c r="F123" s="42"/>
      <c r="G123" s="42"/>
      <c r="H123" s="49"/>
      <c r="I123" s="49"/>
      <c r="J123" s="46"/>
      <c r="K123" s="46"/>
      <c r="L123" s="46"/>
      <c r="M123" s="49" t="str">
        <f t="shared" si="69"/>
        <v>Sin Dato</v>
      </c>
      <c r="N123" s="47"/>
      <c r="O123" s="42"/>
      <c r="P123" s="42"/>
      <c r="Q123" s="42"/>
      <c r="R123" s="46"/>
      <c r="S123" s="46"/>
      <c r="T123" s="46"/>
      <c r="U123" s="46"/>
      <c r="V123" s="49" t="str">
        <f t="shared" si="68"/>
        <v>Sin control</v>
      </c>
      <c r="W123" s="42"/>
      <c r="X123" s="47"/>
      <c r="Y123" s="42"/>
      <c r="Z123" s="49"/>
      <c r="AA123" s="46"/>
      <c r="AB123" s="46"/>
      <c r="AC123" s="46"/>
      <c r="AD123" s="103"/>
      <c r="AE123" s="49"/>
      <c r="AF123" s="49"/>
    </row>
    <row r="124" spans="2:32" s="41" customFormat="1" ht="15.75" thickBot="1" x14ac:dyDescent="0.3">
      <c r="B124" s="45"/>
      <c r="C124" s="54"/>
      <c r="D124" s="49"/>
      <c r="E124" s="42"/>
      <c r="F124" s="42"/>
      <c r="G124" s="42"/>
      <c r="H124" s="49"/>
      <c r="I124" s="49"/>
      <c r="J124" s="46"/>
      <c r="K124" s="46"/>
      <c r="L124" s="46"/>
      <c r="M124" s="49" t="str">
        <f t="shared" si="69"/>
        <v>Sin Dato</v>
      </c>
      <c r="N124" s="47"/>
      <c r="O124" s="42"/>
      <c r="P124" s="42"/>
      <c r="Q124" s="42"/>
      <c r="R124" s="46"/>
      <c r="S124" s="46"/>
      <c r="T124" s="46"/>
      <c r="U124" s="46"/>
      <c r="V124" s="49" t="str">
        <f t="shared" si="68"/>
        <v>Sin control</v>
      </c>
      <c r="W124" s="42"/>
      <c r="X124" s="47"/>
      <c r="Y124" s="42"/>
      <c r="Z124" s="49"/>
      <c r="AA124" s="46"/>
      <c r="AB124" s="46"/>
      <c r="AC124" s="46"/>
      <c r="AD124" s="103"/>
      <c r="AE124" s="49"/>
      <c r="AF124" s="49"/>
    </row>
    <row r="125" spans="2:32" s="41" customFormat="1" ht="15.75" thickBot="1" x14ac:dyDescent="0.3">
      <c r="B125" s="45"/>
      <c r="C125" s="54"/>
      <c r="D125" s="49"/>
      <c r="E125" s="42"/>
      <c r="F125" s="42"/>
      <c r="G125" s="42"/>
      <c r="H125" s="49"/>
      <c r="I125" s="49"/>
      <c r="J125" s="46"/>
      <c r="K125" s="46"/>
      <c r="L125" s="46"/>
      <c r="M125" s="49" t="str">
        <f t="shared" si="69"/>
        <v>Sin Dato</v>
      </c>
      <c r="N125" s="47"/>
      <c r="O125" s="42"/>
      <c r="P125" s="42"/>
      <c r="Q125" s="42"/>
      <c r="R125" s="46"/>
      <c r="S125" s="46"/>
      <c r="T125" s="46"/>
      <c r="U125" s="46"/>
      <c r="V125" s="49" t="str">
        <f t="shared" si="68"/>
        <v>Sin control</v>
      </c>
      <c r="W125" s="42"/>
      <c r="X125" s="47"/>
      <c r="Y125" s="42"/>
      <c r="Z125" s="49"/>
      <c r="AA125" s="46"/>
      <c r="AB125" s="46"/>
      <c r="AC125" s="46"/>
      <c r="AD125" s="103"/>
      <c r="AE125" s="49"/>
      <c r="AF125" s="49"/>
    </row>
    <row r="126" spans="2:32" s="41" customFormat="1" ht="15.75" thickBot="1" x14ac:dyDescent="0.3">
      <c r="B126" s="45"/>
      <c r="C126" s="54"/>
      <c r="D126" s="49"/>
      <c r="E126" s="42"/>
      <c r="F126" s="42"/>
      <c r="G126" s="42"/>
      <c r="H126" s="49"/>
      <c r="I126" s="49"/>
      <c r="J126" s="46"/>
      <c r="K126" s="46"/>
      <c r="L126" s="46"/>
      <c r="M126" s="49" t="str">
        <f t="shared" si="69"/>
        <v>Sin Dato</v>
      </c>
      <c r="N126" s="47"/>
      <c r="O126" s="42"/>
      <c r="P126" s="42"/>
      <c r="Q126" s="42"/>
      <c r="R126" s="46"/>
      <c r="S126" s="46"/>
      <c r="T126" s="46"/>
      <c r="U126" s="46"/>
      <c r="V126" s="49" t="str">
        <f t="shared" si="68"/>
        <v>Sin control</v>
      </c>
      <c r="W126" s="42"/>
      <c r="X126" s="47"/>
      <c r="Y126" s="42"/>
      <c r="Z126" s="49"/>
      <c r="AA126" s="46"/>
      <c r="AB126" s="46"/>
      <c r="AC126" s="46"/>
      <c r="AD126" s="103"/>
      <c r="AE126" s="49"/>
      <c r="AF126" s="49"/>
    </row>
    <row r="127" spans="2:32" s="41" customFormat="1" ht="15.75" thickBot="1" x14ac:dyDescent="0.3">
      <c r="B127" s="45"/>
      <c r="C127" s="54"/>
      <c r="D127" s="49"/>
      <c r="E127" s="42"/>
      <c r="F127" s="42"/>
      <c r="G127" s="42"/>
      <c r="H127" s="49"/>
      <c r="I127" s="49"/>
      <c r="J127" s="46"/>
      <c r="K127" s="46"/>
      <c r="L127" s="46"/>
      <c r="M127" s="49" t="str">
        <f t="shared" si="69"/>
        <v>Sin Dato</v>
      </c>
      <c r="N127" s="47"/>
      <c r="O127" s="42"/>
      <c r="P127" s="42"/>
      <c r="Q127" s="42"/>
      <c r="R127" s="46"/>
      <c r="S127" s="46"/>
      <c r="T127" s="46"/>
      <c r="U127" s="46"/>
      <c r="V127" s="49" t="str">
        <f t="shared" si="68"/>
        <v>Sin control</v>
      </c>
      <c r="W127" s="42"/>
      <c r="X127" s="47"/>
      <c r="Y127" s="42"/>
      <c r="Z127" s="49"/>
      <c r="AA127" s="46"/>
      <c r="AB127" s="46"/>
      <c r="AC127" s="46"/>
      <c r="AD127" s="103"/>
      <c r="AE127" s="49"/>
      <c r="AF127" s="49"/>
    </row>
    <row r="128" spans="2:32" s="41" customFormat="1" ht="15.75" thickBot="1" x14ac:dyDescent="0.3">
      <c r="B128" s="45"/>
      <c r="C128" s="54"/>
      <c r="D128" s="49"/>
      <c r="E128" s="42"/>
      <c r="F128" s="42"/>
      <c r="G128" s="42"/>
      <c r="H128" s="49"/>
      <c r="I128" s="49"/>
      <c r="J128" s="46"/>
      <c r="K128" s="46"/>
      <c r="L128" s="46"/>
      <c r="M128" s="49" t="str">
        <f t="shared" si="69"/>
        <v>Sin Dato</v>
      </c>
      <c r="N128" s="47"/>
      <c r="O128" s="42"/>
      <c r="P128" s="42"/>
      <c r="Q128" s="42"/>
      <c r="R128" s="46"/>
      <c r="S128" s="46"/>
      <c r="T128" s="46"/>
      <c r="U128" s="46"/>
      <c r="V128" s="49" t="str">
        <f t="shared" si="68"/>
        <v>Sin control</v>
      </c>
      <c r="W128" s="42"/>
      <c r="X128" s="47"/>
      <c r="Y128" s="42"/>
      <c r="Z128" s="49"/>
      <c r="AA128" s="46"/>
      <c r="AB128" s="46"/>
      <c r="AC128" s="46"/>
      <c r="AD128" s="103"/>
      <c r="AE128" s="49"/>
      <c r="AF128" s="49"/>
    </row>
    <row r="129" spans="2:33" s="41" customFormat="1" ht="15.75" thickBot="1" x14ac:dyDescent="0.3">
      <c r="B129" s="45"/>
      <c r="C129" s="54"/>
      <c r="D129" s="49"/>
      <c r="E129" s="42"/>
      <c r="F129" s="42"/>
      <c r="G129" s="42"/>
      <c r="H129" s="49"/>
      <c r="I129" s="49"/>
      <c r="J129" s="46"/>
      <c r="K129" s="46"/>
      <c r="L129" s="46"/>
      <c r="M129" s="49" t="str">
        <f t="shared" si="69"/>
        <v>Sin Dato</v>
      </c>
      <c r="N129" s="47"/>
      <c r="O129" s="42"/>
      <c r="P129" s="42"/>
      <c r="Q129" s="42"/>
      <c r="R129" s="46"/>
      <c r="S129" s="46"/>
      <c r="T129" s="46"/>
      <c r="U129" s="46"/>
      <c r="V129" s="49" t="str">
        <f t="shared" si="68"/>
        <v>Sin control</v>
      </c>
      <c r="W129" s="42"/>
      <c r="X129" s="47"/>
      <c r="Y129" s="42"/>
      <c r="Z129" s="49"/>
      <c r="AA129" s="46"/>
      <c r="AB129" s="46"/>
      <c r="AC129" s="46"/>
      <c r="AD129" s="103"/>
      <c r="AE129" s="49"/>
      <c r="AF129" s="49"/>
    </row>
    <row r="130" spans="2:33" s="41" customFormat="1" ht="15.75" thickBot="1" x14ac:dyDescent="0.3">
      <c r="B130" s="45"/>
      <c r="C130" s="54"/>
      <c r="D130" s="49"/>
      <c r="E130" s="42"/>
      <c r="F130" s="42"/>
      <c r="G130" s="42"/>
      <c r="H130" s="49"/>
      <c r="I130" s="49"/>
      <c r="J130" s="46"/>
      <c r="K130" s="46"/>
      <c r="L130" s="46"/>
      <c r="M130" s="49" t="str">
        <f t="shared" si="69"/>
        <v>Sin Dato</v>
      </c>
      <c r="N130" s="47"/>
      <c r="O130" s="42"/>
      <c r="P130" s="42"/>
      <c r="Q130" s="42"/>
      <c r="R130" s="46"/>
      <c r="S130" s="46"/>
      <c r="T130" s="46"/>
      <c r="U130" s="46"/>
      <c r="V130" s="49" t="str">
        <f t="shared" si="68"/>
        <v>Sin control</v>
      </c>
      <c r="W130" s="42"/>
      <c r="X130" s="47"/>
      <c r="Y130" s="42"/>
      <c r="Z130" s="49"/>
      <c r="AA130" s="46"/>
      <c r="AB130" s="46"/>
      <c r="AC130" s="46"/>
      <c r="AD130" s="103"/>
      <c r="AE130" s="49"/>
      <c r="AF130" s="49"/>
    </row>
    <row r="131" spans="2:33" s="41" customFormat="1" ht="15.75" thickBot="1" x14ac:dyDescent="0.3">
      <c r="B131" s="45"/>
      <c r="C131" s="54"/>
      <c r="D131" s="49"/>
      <c r="E131" s="42"/>
      <c r="F131" s="42"/>
      <c r="G131" s="42"/>
      <c r="H131" s="49"/>
      <c r="I131" s="49"/>
      <c r="J131" s="46"/>
      <c r="K131" s="46"/>
      <c r="L131" s="46"/>
      <c r="M131" s="49" t="str">
        <f t="shared" si="69"/>
        <v>Sin Dato</v>
      </c>
      <c r="N131" s="47"/>
      <c r="O131" s="42"/>
      <c r="P131" s="42"/>
      <c r="Q131" s="42"/>
      <c r="R131" s="46"/>
      <c r="S131" s="46"/>
      <c r="T131" s="46"/>
      <c r="U131" s="46"/>
      <c r="V131" s="49" t="str">
        <f t="shared" si="68"/>
        <v>Sin control</v>
      </c>
      <c r="W131" s="42"/>
      <c r="X131" s="47"/>
      <c r="Y131" s="42"/>
      <c r="Z131" s="49"/>
      <c r="AA131" s="46"/>
      <c r="AB131" s="46"/>
      <c r="AC131" s="46"/>
      <c r="AD131" s="103"/>
      <c r="AE131" s="49"/>
      <c r="AF131" s="49"/>
    </row>
    <row r="132" spans="2:33" ht="5.25" customHeight="1" thickBot="1" x14ac:dyDescent="0.3">
      <c r="C132" s="54"/>
      <c r="D132" s="49"/>
      <c r="H132" s="49"/>
      <c r="I132" s="49"/>
      <c r="J132" s="39"/>
      <c r="K132" s="39"/>
      <c r="L132" s="39"/>
      <c r="M132" s="49" t="str">
        <f t="shared" si="69"/>
        <v>Sin Dato</v>
      </c>
      <c r="N132" s="39"/>
      <c r="O132" s="39"/>
      <c r="P132" s="39"/>
      <c r="Q132" s="39"/>
    </row>
    <row r="133" spans="2:33" x14ac:dyDescent="0.25">
      <c r="B133" s="6"/>
      <c r="C133" s="55"/>
      <c r="D133" s="35"/>
      <c r="E133" s="7"/>
      <c r="F133" s="7"/>
      <c r="G133" s="7"/>
      <c r="H133" s="7"/>
      <c r="I133" s="7"/>
      <c r="J133" s="7"/>
      <c r="K133" s="7"/>
      <c r="L133" s="7"/>
      <c r="M133" s="8"/>
      <c r="Y133" s="5"/>
    </row>
    <row r="134" spans="2:33" x14ac:dyDescent="0.25">
      <c r="B134" s="15"/>
      <c r="C134" s="10"/>
      <c r="D134" s="36"/>
      <c r="E134" s="121" t="s">
        <v>7</v>
      </c>
      <c r="F134" s="121"/>
      <c r="G134" s="121"/>
      <c r="H134" s="121"/>
      <c r="I134" s="121"/>
      <c r="J134" s="21"/>
      <c r="K134" s="21"/>
      <c r="L134" s="21"/>
      <c r="M134" s="11"/>
      <c r="Y134" s="5"/>
    </row>
    <row r="135" spans="2:33" x14ac:dyDescent="0.25">
      <c r="B135" s="15"/>
      <c r="C135" s="56"/>
      <c r="D135" s="36"/>
      <c r="E135" s="122"/>
      <c r="F135" s="122"/>
      <c r="G135" s="122"/>
      <c r="H135" s="122"/>
      <c r="I135" s="122"/>
      <c r="J135" s="21"/>
      <c r="K135" s="21"/>
      <c r="L135" s="21"/>
      <c r="M135" s="11"/>
      <c r="X135" s="71"/>
      <c r="Y135" s="71"/>
      <c r="Z135" s="71"/>
      <c r="AA135" s="71"/>
      <c r="AB135" s="71"/>
      <c r="AC135" s="71"/>
      <c r="AD135" s="71"/>
      <c r="AE135" s="71"/>
      <c r="AF135" s="71"/>
      <c r="AG135" s="71"/>
    </row>
    <row r="136" spans="2:33" ht="15.75" thickBot="1" x14ac:dyDescent="0.3">
      <c r="B136" s="9"/>
      <c r="C136" s="10"/>
      <c r="D136" s="36"/>
      <c r="E136" s="4">
        <v>1</v>
      </c>
      <c r="F136" s="4">
        <v>2</v>
      </c>
      <c r="G136" s="4">
        <v>3</v>
      </c>
      <c r="H136" s="4">
        <v>4</v>
      </c>
      <c r="I136" s="18">
        <v>5</v>
      </c>
      <c r="J136" s="21"/>
      <c r="K136" s="21"/>
      <c r="L136" s="21"/>
      <c r="M136" s="11"/>
      <c r="X136" s="71"/>
      <c r="Y136" s="71"/>
      <c r="Z136" s="71"/>
      <c r="AA136" s="71"/>
      <c r="AB136" s="71"/>
      <c r="AC136" s="71"/>
      <c r="AD136" s="71"/>
      <c r="AE136" s="71"/>
      <c r="AF136" s="71"/>
      <c r="AG136" s="71"/>
    </row>
    <row r="137" spans="2:33" ht="15.75" thickBot="1" x14ac:dyDescent="0.3">
      <c r="B137" s="9"/>
      <c r="C137" s="10"/>
      <c r="D137" s="36"/>
      <c r="E137" s="1" t="s">
        <v>11</v>
      </c>
      <c r="F137" s="2" t="s">
        <v>12</v>
      </c>
      <c r="G137" s="2" t="s">
        <v>20</v>
      </c>
      <c r="H137" s="2" t="s">
        <v>13</v>
      </c>
      <c r="I137" s="3" t="s">
        <v>14</v>
      </c>
      <c r="J137" s="25"/>
      <c r="K137" s="25"/>
      <c r="L137" s="25"/>
      <c r="M137" s="11"/>
      <c r="X137" s="71"/>
      <c r="Y137" s="71"/>
      <c r="Z137" s="71"/>
      <c r="AA137" s="71"/>
      <c r="AB137" s="71"/>
      <c r="AC137" s="71"/>
      <c r="AD137" s="71"/>
      <c r="AE137" s="71"/>
      <c r="AF137" s="71"/>
      <c r="AG137" s="71"/>
    </row>
    <row r="138" spans="2:33" x14ac:dyDescent="0.25">
      <c r="B138" s="120" t="s">
        <v>2</v>
      </c>
      <c r="C138" s="123">
        <v>1</v>
      </c>
      <c r="D138" s="142" t="s">
        <v>15</v>
      </c>
      <c r="E138" s="143">
        <v>1</v>
      </c>
      <c r="F138" s="145">
        <v>2</v>
      </c>
      <c r="G138" s="147">
        <v>3</v>
      </c>
      <c r="H138" s="160">
        <v>4</v>
      </c>
      <c r="I138" s="154">
        <v>5</v>
      </c>
      <c r="J138" s="26"/>
      <c r="K138" s="26"/>
      <c r="L138" s="26"/>
      <c r="M138" s="11"/>
      <c r="X138" s="71"/>
      <c r="Y138" s="71"/>
      <c r="Z138" s="71"/>
      <c r="AA138" s="71"/>
      <c r="AB138" s="71"/>
      <c r="AC138" s="71"/>
      <c r="AD138" s="71"/>
      <c r="AE138" s="71"/>
      <c r="AF138" s="71"/>
      <c r="AG138" s="71"/>
    </row>
    <row r="139" spans="2:33" x14ac:dyDescent="0.25">
      <c r="B139" s="120"/>
      <c r="C139" s="124"/>
      <c r="D139" s="134"/>
      <c r="E139" s="144"/>
      <c r="F139" s="146"/>
      <c r="G139" s="148"/>
      <c r="H139" s="141"/>
      <c r="I139" s="155"/>
      <c r="J139" s="26"/>
      <c r="K139" s="26"/>
      <c r="L139" s="26"/>
      <c r="M139" s="11"/>
      <c r="X139" s="71"/>
      <c r="Y139" s="71"/>
      <c r="Z139" s="71"/>
      <c r="AA139" s="71"/>
      <c r="AB139" s="71"/>
      <c r="AC139" s="71"/>
      <c r="AD139" s="71"/>
      <c r="AE139" s="71"/>
      <c r="AF139" s="71"/>
      <c r="AG139" s="71"/>
    </row>
    <row r="140" spans="2:33" x14ac:dyDescent="0.25">
      <c r="B140" s="120"/>
      <c r="C140" s="123">
        <v>2</v>
      </c>
      <c r="D140" s="151" t="s">
        <v>103</v>
      </c>
      <c r="E140" s="149">
        <v>2</v>
      </c>
      <c r="F140" s="153">
        <v>4</v>
      </c>
      <c r="G140" s="150">
        <v>6</v>
      </c>
      <c r="H140" s="129">
        <v>8</v>
      </c>
      <c r="I140" s="138">
        <v>10</v>
      </c>
      <c r="J140" s="26"/>
      <c r="K140" s="26"/>
      <c r="L140" s="26"/>
      <c r="M140" s="11"/>
      <c r="X140" s="71"/>
      <c r="Y140" s="71"/>
      <c r="Z140" s="71"/>
      <c r="AA140" s="71"/>
      <c r="AB140" s="71"/>
      <c r="AC140" s="71"/>
      <c r="AD140" s="71"/>
      <c r="AE140" s="71"/>
      <c r="AF140" s="71"/>
      <c r="AG140" s="71"/>
    </row>
    <row r="141" spans="2:33" x14ac:dyDescent="0.25">
      <c r="B141" s="120"/>
      <c r="C141" s="124"/>
      <c r="D141" s="152"/>
      <c r="E141" s="144"/>
      <c r="F141" s="146"/>
      <c r="G141" s="148"/>
      <c r="H141" s="141"/>
      <c r="I141" s="140"/>
      <c r="J141" s="26"/>
      <c r="K141" s="26"/>
      <c r="L141" s="26"/>
      <c r="M141" s="11"/>
      <c r="X141" s="71"/>
      <c r="Y141" s="71"/>
      <c r="Z141" s="71"/>
      <c r="AA141" s="71"/>
      <c r="AB141" s="71"/>
      <c r="AC141" s="71"/>
      <c r="AD141" s="71"/>
      <c r="AE141" s="71"/>
      <c r="AF141" s="71"/>
      <c r="AG141" s="71"/>
    </row>
    <row r="142" spans="2:33" x14ac:dyDescent="0.25">
      <c r="B142" s="120"/>
      <c r="C142" s="123">
        <v>3</v>
      </c>
      <c r="D142" s="125" t="s">
        <v>16</v>
      </c>
      <c r="E142" s="149">
        <v>3</v>
      </c>
      <c r="F142" s="150">
        <v>6</v>
      </c>
      <c r="G142" s="129">
        <v>9</v>
      </c>
      <c r="H142" s="131">
        <v>12</v>
      </c>
      <c r="I142" s="138">
        <v>15</v>
      </c>
      <c r="J142" s="27"/>
      <c r="K142" s="27"/>
      <c r="L142" s="27"/>
      <c r="M142" s="11"/>
      <c r="X142" s="71"/>
      <c r="Y142" s="71"/>
      <c r="Z142" s="71"/>
      <c r="AA142" s="71"/>
      <c r="AB142" s="71"/>
      <c r="AC142" s="71"/>
      <c r="AD142" s="71"/>
      <c r="AE142" s="71"/>
      <c r="AF142" s="71"/>
      <c r="AG142" s="71"/>
    </row>
    <row r="143" spans="2:33" x14ac:dyDescent="0.25">
      <c r="B143" s="120"/>
      <c r="C143" s="124"/>
      <c r="D143" s="134"/>
      <c r="E143" s="144"/>
      <c r="F143" s="148"/>
      <c r="G143" s="141"/>
      <c r="H143" s="161"/>
      <c r="I143" s="140"/>
      <c r="J143" s="27"/>
      <c r="K143" s="27"/>
      <c r="L143" s="27"/>
      <c r="M143" s="11"/>
      <c r="X143" s="71"/>
      <c r="Y143" s="71"/>
      <c r="Z143" s="71"/>
      <c r="AA143" s="71"/>
      <c r="AB143" s="71"/>
      <c r="AC143" s="71"/>
      <c r="AD143" s="71"/>
      <c r="AE143" s="71"/>
      <c r="AF143" s="71"/>
      <c r="AG143" s="71"/>
    </row>
    <row r="144" spans="2:33" x14ac:dyDescent="0.25">
      <c r="B144" s="120"/>
      <c r="C144" s="123">
        <v>4</v>
      </c>
      <c r="D144" s="125" t="s">
        <v>17</v>
      </c>
      <c r="E144" s="135">
        <v>4</v>
      </c>
      <c r="F144" s="129">
        <v>8</v>
      </c>
      <c r="G144" s="129">
        <v>12</v>
      </c>
      <c r="H144" s="131">
        <v>16</v>
      </c>
      <c r="I144" s="138">
        <v>20</v>
      </c>
      <c r="J144" s="27"/>
      <c r="K144" s="27"/>
      <c r="L144" s="27"/>
      <c r="M144" s="11"/>
      <c r="X144" s="71"/>
      <c r="Y144" s="71"/>
      <c r="Z144" s="71"/>
      <c r="AA144" s="71"/>
      <c r="AB144" s="71"/>
      <c r="AC144" s="71"/>
      <c r="AD144" s="71"/>
      <c r="AE144" s="71"/>
      <c r="AF144" s="71"/>
      <c r="AG144" s="71"/>
    </row>
    <row r="145" spans="2:33" x14ac:dyDescent="0.25">
      <c r="B145" s="120"/>
      <c r="C145" s="124"/>
      <c r="D145" s="134"/>
      <c r="E145" s="136"/>
      <c r="F145" s="137"/>
      <c r="G145" s="141"/>
      <c r="H145" s="133"/>
      <c r="I145" s="140"/>
      <c r="J145" s="27"/>
      <c r="K145" s="27"/>
      <c r="L145" s="27"/>
      <c r="M145" s="11"/>
      <c r="X145" s="71"/>
      <c r="Y145" s="71"/>
      <c r="Z145" s="71"/>
      <c r="AA145" s="71"/>
      <c r="AB145" s="71"/>
      <c r="AC145" s="71"/>
      <c r="AD145" s="71"/>
      <c r="AE145" s="71"/>
      <c r="AF145" s="71"/>
      <c r="AG145" s="71"/>
    </row>
    <row r="146" spans="2:33" x14ac:dyDescent="0.25">
      <c r="B146" s="120"/>
      <c r="C146" s="123">
        <v>5</v>
      </c>
      <c r="D146" s="125" t="s">
        <v>18</v>
      </c>
      <c r="E146" s="127">
        <v>5</v>
      </c>
      <c r="F146" s="129">
        <v>10</v>
      </c>
      <c r="G146" s="131">
        <v>15</v>
      </c>
      <c r="H146" s="131">
        <v>20</v>
      </c>
      <c r="I146" s="138">
        <v>25</v>
      </c>
      <c r="J146" s="27"/>
      <c r="K146" s="27"/>
      <c r="L146" s="27"/>
      <c r="M146" s="11"/>
      <c r="X146" s="71"/>
      <c r="Y146" s="71"/>
      <c r="Z146" s="71"/>
      <c r="AA146" s="71"/>
      <c r="AB146" s="71"/>
      <c r="AC146" s="71"/>
      <c r="AD146" s="71"/>
      <c r="AE146" s="71"/>
      <c r="AF146" s="71"/>
      <c r="AG146" s="71"/>
    </row>
    <row r="147" spans="2:33" ht="15.75" thickBot="1" x14ac:dyDescent="0.3">
      <c r="B147" s="120"/>
      <c r="C147" s="124"/>
      <c r="D147" s="126"/>
      <c r="E147" s="128"/>
      <c r="F147" s="130"/>
      <c r="G147" s="132"/>
      <c r="H147" s="132"/>
      <c r="I147" s="139"/>
      <c r="J147" s="27"/>
      <c r="K147" s="27"/>
      <c r="L147" s="27"/>
      <c r="M147" s="11"/>
      <c r="X147" s="71"/>
      <c r="Y147" s="71"/>
      <c r="Z147" s="71"/>
      <c r="AA147" s="71"/>
      <c r="AB147" s="71"/>
      <c r="AC147" s="71"/>
      <c r="AD147" s="71"/>
      <c r="AE147" s="71"/>
      <c r="AF147" s="71"/>
      <c r="AG147" s="71"/>
    </row>
    <row r="148" spans="2:33" x14ac:dyDescent="0.25">
      <c r="B148" s="9"/>
      <c r="C148" s="20"/>
      <c r="D148" s="36"/>
      <c r="E148" s="10"/>
      <c r="F148" s="10"/>
      <c r="G148" s="10"/>
      <c r="H148" s="10"/>
      <c r="I148" s="16"/>
      <c r="J148" s="16"/>
      <c r="K148" s="16"/>
      <c r="L148" s="16"/>
      <c r="M148" s="11"/>
      <c r="X148" s="71"/>
      <c r="Y148" s="71"/>
      <c r="Z148" s="71"/>
      <c r="AA148" s="71"/>
      <c r="AB148" s="71"/>
      <c r="AC148" s="71"/>
      <c r="AD148" s="71"/>
      <c r="AE148" s="71"/>
      <c r="AF148" s="71"/>
      <c r="AG148" s="71"/>
    </row>
    <row r="149" spans="2:33" ht="15.75" thickBot="1" x14ac:dyDescent="0.3">
      <c r="B149" s="12"/>
      <c r="C149" s="13"/>
      <c r="D149" s="37"/>
      <c r="E149" s="19"/>
      <c r="F149" s="19"/>
      <c r="G149" s="19"/>
      <c r="H149" s="19"/>
      <c r="I149" s="17"/>
      <c r="J149" s="17"/>
      <c r="K149" s="17"/>
      <c r="L149" s="17"/>
      <c r="M149" s="14"/>
      <c r="X149" s="71"/>
      <c r="Y149" s="71"/>
      <c r="Z149" s="71"/>
      <c r="AA149" s="71"/>
      <c r="AB149" s="71"/>
      <c r="AC149" s="71"/>
      <c r="AD149" s="71"/>
      <c r="AE149" s="71"/>
      <c r="AF149" s="71"/>
      <c r="AG149" s="71"/>
    </row>
    <row r="150" spans="2:33" x14ac:dyDescent="0.25">
      <c r="C150" s="57"/>
      <c r="X150" s="71"/>
      <c r="Y150" s="71"/>
      <c r="Z150" s="71"/>
      <c r="AA150" s="71"/>
      <c r="AB150" s="71"/>
      <c r="AC150" s="71"/>
      <c r="AD150" s="71"/>
      <c r="AE150" s="71"/>
      <c r="AF150" s="71"/>
      <c r="AG150" s="71"/>
    </row>
    <row r="151" spans="2:33" x14ac:dyDescent="0.25">
      <c r="X151" s="71"/>
      <c r="Y151" s="71"/>
      <c r="Z151" s="71"/>
      <c r="AA151" s="71"/>
      <c r="AB151" s="71"/>
      <c r="AC151" s="71"/>
      <c r="AD151" s="71"/>
      <c r="AE151" s="71"/>
      <c r="AF151" s="71"/>
      <c r="AG151" s="71"/>
    </row>
    <row r="152" spans="2:33" x14ac:dyDescent="0.25">
      <c r="X152" s="71"/>
      <c r="Y152" s="71"/>
      <c r="Z152" s="71"/>
      <c r="AA152" s="71"/>
      <c r="AB152" s="71"/>
      <c r="AC152" s="71"/>
      <c r="AD152" s="71"/>
      <c r="AE152" s="71"/>
      <c r="AF152" s="71"/>
      <c r="AG152" s="71"/>
    </row>
  </sheetData>
  <autoFilter ref="B6:AF81" xr:uid="{09D42272-BF7B-4F93-B147-F42E7223FC8F}">
    <filterColumn colId="2">
      <filters>
        <filter val="Gestión de Cooperación y Asuntos Internacionales"/>
      </filters>
    </filterColumn>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3" showButton="0"/>
    <filterColumn colId="24" showButton="0"/>
    <filterColumn colId="25" showButton="0"/>
    <filterColumn colId="26" showButton="0"/>
    <filterColumn colId="27" showButton="0"/>
    <filterColumn colId="29" showButton="0"/>
  </autoFilter>
  <sortState xmlns:xlrd2="http://schemas.microsoft.com/office/spreadsheetml/2017/richdata2" ref="AH8:AH14">
    <sortCondition ref="AH8"/>
  </sortState>
  <dataConsolidate/>
  <mergeCells count="60">
    <mergeCell ref="E1:AD4"/>
    <mergeCell ref="AE6:AF6"/>
    <mergeCell ref="AE1:AF1"/>
    <mergeCell ref="AE2:AF2"/>
    <mergeCell ref="AE3:AF3"/>
    <mergeCell ref="AE4:AF4"/>
    <mergeCell ref="Y6:AD6"/>
    <mergeCell ref="X6:X7"/>
    <mergeCell ref="B6:B7"/>
    <mergeCell ref="C6:C7"/>
    <mergeCell ref="D6:D7"/>
    <mergeCell ref="E6:E7"/>
    <mergeCell ref="N6:W6"/>
    <mergeCell ref="F6:F7"/>
    <mergeCell ref="J6:J7"/>
    <mergeCell ref="K6:K7"/>
    <mergeCell ref="L6:L7"/>
    <mergeCell ref="C138:C139"/>
    <mergeCell ref="H142:H143"/>
    <mergeCell ref="G6:G7"/>
    <mergeCell ref="H6:H7"/>
    <mergeCell ref="M6:M7"/>
    <mergeCell ref="I140:I141"/>
    <mergeCell ref="I138:I139"/>
    <mergeCell ref="I6:I7"/>
    <mergeCell ref="I142:I143"/>
    <mergeCell ref="E19:E20"/>
    <mergeCell ref="H138:H139"/>
    <mergeCell ref="I146:I147"/>
    <mergeCell ref="I144:I145"/>
    <mergeCell ref="G144:G145"/>
    <mergeCell ref="D138:D139"/>
    <mergeCell ref="E138:E139"/>
    <mergeCell ref="F138:F139"/>
    <mergeCell ref="G138:G139"/>
    <mergeCell ref="D142:D143"/>
    <mergeCell ref="E142:E143"/>
    <mergeCell ref="F142:F143"/>
    <mergeCell ref="G142:G143"/>
    <mergeCell ref="D140:D141"/>
    <mergeCell ref="E140:E141"/>
    <mergeCell ref="F140:F141"/>
    <mergeCell ref="G140:G141"/>
    <mergeCell ref="H140:H141"/>
    <mergeCell ref="B1:D4"/>
    <mergeCell ref="B138:B147"/>
    <mergeCell ref="E134:I135"/>
    <mergeCell ref="C140:C141"/>
    <mergeCell ref="C142:C143"/>
    <mergeCell ref="C144:C145"/>
    <mergeCell ref="C146:C147"/>
    <mergeCell ref="D146:D147"/>
    <mergeCell ref="E146:E147"/>
    <mergeCell ref="F146:F147"/>
    <mergeCell ref="G146:G147"/>
    <mergeCell ref="H144:H145"/>
    <mergeCell ref="H146:H147"/>
    <mergeCell ref="D144:D145"/>
    <mergeCell ref="E144:E145"/>
    <mergeCell ref="F144:F145"/>
  </mergeCells>
  <conditionalFormatting sqref="AD8:AF8 AD82:AF95 AE9:AF9 AE56:AF56 AD9:AD81 M83:M132">
    <cfRule type="cellIs" dxfId="471" priority="1281" operator="between">
      <formula>8</formula>
      <formula>10</formula>
    </cfRule>
    <cfRule type="cellIs" dxfId="470" priority="1282" operator="between">
      <formula>6</formula>
      <formula>7</formula>
    </cfRule>
    <cfRule type="cellIs" dxfId="469" priority="1283" operator="equal">
      <formula>5</formula>
    </cfRule>
    <cfRule type="cellIs" dxfId="468" priority="1284" operator="between">
      <formula>2</formula>
      <formula>4</formula>
    </cfRule>
    <cfRule type="cellIs" dxfId="467" priority="1285" operator="equal">
      <formula>"Extremo"</formula>
    </cfRule>
    <cfRule type="cellIs" dxfId="466" priority="1286" operator="equal">
      <formula>"Alto"</formula>
    </cfRule>
    <cfRule type="cellIs" dxfId="465" priority="1287" operator="equal">
      <formula>"Medio"</formula>
    </cfRule>
    <cfRule type="cellIs" dxfId="464" priority="1288" operator="equal">
      <formula>"Bajo"</formula>
    </cfRule>
  </conditionalFormatting>
  <conditionalFormatting sqref="M8:M81">
    <cfRule type="cellIs" dxfId="463" priority="1217" operator="between">
      <formula>8</formula>
      <formula>10</formula>
    </cfRule>
    <cfRule type="cellIs" dxfId="462" priority="1218" operator="between">
      <formula>6</formula>
      <formula>7</formula>
    </cfRule>
    <cfRule type="cellIs" dxfId="461" priority="1219" operator="equal">
      <formula>5</formula>
    </cfRule>
    <cfRule type="cellIs" dxfId="460" priority="1220" operator="between">
      <formula>2</formula>
      <formula>4</formula>
    </cfRule>
    <cfRule type="cellIs" dxfId="459" priority="1221" operator="equal">
      <formula>"Extremo"</formula>
    </cfRule>
    <cfRule type="cellIs" dxfId="458" priority="1222" operator="equal">
      <formula>"Alto"</formula>
    </cfRule>
    <cfRule type="cellIs" dxfId="457" priority="1223" operator="equal">
      <formula>"Medio"</formula>
    </cfRule>
    <cfRule type="cellIs" dxfId="456" priority="1224" operator="equal">
      <formula>"Bajo"</formula>
    </cfRule>
  </conditionalFormatting>
  <conditionalFormatting sqref="AE31:AF34">
    <cfRule type="cellIs" dxfId="455" priority="1177" operator="between">
      <formula>8</formula>
      <formula>10</formula>
    </cfRule>
    <cfRule type="cellIs" dxfId="454" priority="1178" operator="between">
      <formula>6</formula>
      <formula>7</formula>
    </cfRule>
    <cfRule type="cellIs" dxfId="453" priority="1179" operator="equal">
      <formula>5</formula>
    </cfRule>
    <cfRule type="cellIs" dxfId="452" priority="1180" operator="between">
      <formula>2</formula>
      <formula>4</formula>
    </cfRule>
    <cfRule type="cellIs" dxfId="451" priority="1181" operator="equal">
      <formula>"Extremo"</formula>
    </cfRule>
    <cfRule type="cellIs" dxfId="450" priority="1182" operator="equal">
      <formula>"Alto"</formula>
    </cfRule>
    <cfRule type="cellIs" dxfId="449" priority="1183" operator="equal">
      <formula>"Medio"</formula>
    </cfRule>
    <cfRule type="cellIs" dxfId="448" priority="1184" operator="equal">
      <formula>"Bajo"</formula>
    </cfRule>
  </conditionalFormatting>
  <conditionalFormatting sqref="AE44:AF46">
    <cfRule type="cellIs" dxfId="447" priority="1145" operator="between">
      <formula>8</formula>
      <formula>10</formula>
    </cfRule>
    <cfRule type="cellIs" dxfId="446" priority="1146" operator="between">
      <formula>6</formula>
      <formula>7</formula>
    </cfRule>
    <cfRule type="cellIs" dxfId="445" priority="1147" operator="equal">
      <formula>5</formula>
    </cfRule>
    <cfRule type="cellIs" dxfId="444" priority="1148" operator="between">
      <formula>2</formula>
      <formula>4</formula>
    </cfRule>
    <cfRule type="cellIs" dxfId="443" priority="1149" operator="equal">
      <formula>"Extremo"</formula>
    </cfRule>
    <cfRule type="cellIs" dxfId="442" priority="1150" operator="equal">
      <formula>"Alto"</formula>
    </cfRule>
    <cfRule type="cellIs" dxfId="441" priority="1151" operator="equal">
      <formula>"Medio"</formula>
    </cfRule>
    <cfRule type="cellIs" dxfId="440" priority="1152" operator="equal">
      <formula>"Bajo"</formula>
    </cfRule>
  </conditionalFormatting>
  <conditionalFormatting sqref="AD96:AF99">
    <cfRule type="cellIs" dxfId="439" priority="985" operator="between">
      <formula>8</formula>
      <formula>10</formula>
    </cfRule>
    <cfRule type="cellIs" dxfId="438" priority="986" operator="between">
      <formula>6</formula>
      <formula>7</formula>
    </cfRule>
    <cfRule type="cellIs" dxfId="437" priority="987" operator="equal">
      <formula>5</formula>
    </cfRule>
    <cfRule type="cellIs" dxfId="436" priority="988" operator="between">
      <formula>2</formula>
      <formula>4</formula>
    </cfRule>
    <cfRule type="cellIs" dxfId="435" priority="989" operator="equal">
      <formula>"Extremo"</formula>
    </cfRule>
    <cfRule type="cellIs" dxfId="434" priority="990" operator="equal">
      <formula>"Alto"</formula>
    </cfRule>
    <cfRule type="cellIs" dxfId="433" priority="991" operator="equal">
      <formula>"Medio"</formula>
    </cfRule>
    <cfRule type="cellIs" dxfId="432" priority="992" operator="equal">
      <formula>"Bajo"</formula>
    </cfRule>
  </conditionalFormatting>
  <conditionalFormatting sqref="AD100:AF131">
    <cfRule type="cellIs" dxfId="431" priority="633" operator="between">
      <formula>8</formula>
      <formula>10</formula>
    </cfRule>
    <cfRule type="cellIs" dxfId="430" priority="634" operator="between">
      <formula>6</formula>
      <formula>7</formula>
    </cfRule>
    <cfRule type="cellIs" dxfId="429" priority="635" operator="equal">
      <formula>5</formula>
    </cfRule>
    <cfRule type="cellIs" dxfId="428" priority="636" operator="between">
      <formula>2</formula>
      <formula>4</formula>
    </cfRule>
    <cfRule type="cellIs" dxfId="427" priority="637" operator="equal">
      <formula>"Extremo"</formula>
    </cfRule>
    <cfRule type="cellIs" dxfId="426" priority="638" operator="equal">
      <formula>"Alto"</formula>
    </cfRule>
    <cfRule type="cellIs" dxfId="425" priority="639" operator="equal">
      <formula>"Medio"</formula>
    </cfRule>
    <cfRule type="cellIs" dxfId="424" priority="640" operator="equal">
      <formula>"Bajo"</formula>
    </cfRule>
  </conditionalFormatting>
  <conditionalFormatting sqref="AE27:AF30">
    <cfRule type="cellIs" dxfId="423" priority="473" operator="between">
      <formula>8</formula>
      <formula>10</formula>
    </cfRule>
    <cfRule type="cellIs" dxfId="422" priority="474" operator="between">
      <formula>6</formula>
      <formula>7</formula>
    </cfRule>
    <cfRule type="cellIs" dxfId="421" priority="475" operator="equal">
      <formula>5</formula>
    </cfRule>
    <cfRule type="cellIs" dxfId="420" priority="476" operator="between">
      <formula>2</formula>
      <formula>4</formula>
    </cfRule>
    <cfRule type="cellIs" dxfId="419" priority="477" operator="equal">
      <formula>"Extremo"</formula>
    </cfRule>
    <cfRule type="cellIs" dxfId="418" priority="478" operator="equal">
      <formula>"Alto"</formula>
    </cfRule>
    <cfRule type="cellIs" dxfId="417" priority="479" operator="equal">
      <formula>"Medio"</formula>
    </cfRule>
    <cfRule type="cellIs" dxfId="416" priority="480" operator="equal">
      <formula>"Bajo"</formula>
    </cfRule>
  </conditionalFormatting>
  <conditionalFormatting sqref="AE61:AF66">
    <cfRule type="cellIs" dxfId="415" priority="465" operator="between">
      <formula>8</formula>
      <formula>10</formula>
    </cfRule>
    <cfRule type="cellIs" dxfId="414" priority="466" operator="between">
      <formula>6</formula>
      <formula>7</formula>
    </cfRule>
    <cfRule type="cellIs" dxfId="413" priority="467" operator="equal">
      <formula>5</formula>
    </cfRule>
    <cfRule type="cellIs" dxfId="412" priority="468" operator="between">
      <formula>2</formula>
      <formula>4</formula>
    </cfRule>
    <cfRule type="cellIs" dxfId="411" priority="469" operator="equal">
      <formula>"Extremo"</formula>
    </cfRule>
    <cfRule type="cellIs" dxfId="410" priority="470" operator="equal">
      <formula>"Alto"</formula>
    </cfRule>
    <cfRule type="cellIs" dxfId="409" priority="471" operator="equal">
      <formula>"Medio"</formula>
    </cfRule>
    <cfRule type="cellIs" dxfId="408" priority="472" operator="equal">
      <formula>"Bajo"</formula>
    </cfRule>
  </conditionalFormatting>
  <conditionalFormatting sqref="AE19:AF20">
    <cfRule type="cellIs" dxfId="407" priority="457" operator="between">
      <formula>8</formula>
      <formula>10</formula>
    </cfRule>
    <cfRule type="cellIs" dxfId="406" priority="458" operator="between">
      <formula>6</formula>
      <formula>7</formula>
    </cfRule>
    <cfRule type="cellIs" dxfId="405" priority="459" operator="equal">
      <formula>5</formula>
    </cfRule>
    <cfRule type="cellIs" dxfId="404" priority="460" operator="between">
      <formula>2</formula>
      <formula>4</formula>
    </cfRule>
    <cfRule type="cellIs" dxfId="403" priority="461" operator="equal">
      <formula>"Extremo"</formula>
    </cfRule>
    <cfRule type="cellIs" dxfId="402" priority="462" operator="equal">
      <formula>"Alto"</formula>
    </cfRule>
    <cfRule type="cellIs" dxfId="401" priority="463" operator="equal">
      <formula>"Medio"</formula>
    </cfRule>
    <cfRule type="cellIs" dxfId="400" priority="464" operator="equal">
      <formula>"Bajo"</formula>
    </cfRule>
  </conditionalFormatting>
  <conditionalFormatting sqref="AE21:AF22">
    <cfRule type="cellIs" dxfId="399" priority="449" operator="between">
      <formula>8</formula>
      <formula>10</formula>
    </cfRule>
    <cfRule type="cellIs" dxfId="398" priority="450" operator="between">
      <formula>6</formula>
      <formula>7</formula>
    </cfRule>
    <cfRule type="cellIs" dxfId="397" priority="451" operator="equal">
      <formula>5</formula>
    </cfRule>
    <cfRule type="cellIs" dxfId="396" priority="452" operator="between">
      <formula>2</formula>
      <formula>4</formula>
    </cfRule>
    <cfRule type="cellIs" dxfId="395" priority="453" operator="equal">
      <formula>"Extremo"</formula>
    </cfRule>
    <cfRule type="cellIs" dxfId="394" priority="454" operator="equal">
      <formula>"Alto"</formula>
    </cfRule>
    <cfRule type="cellIs" dxfId="393" priority="455" operator="equal">
      <formula>"Medio"</formula>
    </cfRule>
    <cfRule type="cellIs" dxfId="392" priority="456" operator="equal">
      <formula>"Bajo"</formula>
    </cfRule>
  </conditionalFormatting>
  <conditionalFormatting sqref="AE23:AF23">
    <cfRule type="cellIs" dxfId="391" priority="441" operator="between">
      <formula>8</formula>
      <formula>10</formula>
    </cfRule>
    <cfRule type="cellIs" dxfId="390" priority="442" operator="between">
      <formula>6</formula>
      <formula>7</formula>
    </cfRule>
    <cfRule type="cellIs" dxfId="389" priority="443" operator="equal">
      <formula>5</formula>
    </cfRule>
    <cfRule type="cellIs" dxfId="388" priority="444" operator="between">
      <formula>2</formula>
      <formula>4</formula>
    </cfRule>
    <cfRule type="cellIs" dxfId="387" priority="445" operator="equal">
      <formula>"Extremo"</formula>
    </cfRule>
    <cfRule type="cellIs" dxfId="386" priority="446" operator="equal">
      <formula>"Alto"</formula>
    </cfRule>
    <cfRule type="cellIs" dxfId="385" priority="447" operator="equal">
      <formula>"Medio"</formula>
    </cfRule>
    <cfRule type="cellIs" dxfId="384" priority="448" operator="equal">
      <formula>"Bajo"</formula>
    </cfRule>
  </conditionalFormatting>
  <conditionalFormatting sqref="AE10:AF10">
    <cfRule type="cellIs" dxfId="383" priority="433" operator="between">
      <formula>8</formula>
      <formula>10</formula>
    </cfRule>
    <cfRule type="cellIs" dxfId="382" priority="434" operator="between">
      <formula>6</formula>
      <formula>7</formula>
    </cfRule>
    <cfRule type="cellIs" dxfId="381" priority="435" operator="equal">
      <formula>5</formula>
    </cfRule>
    <cfRule type="cellIs" dxfId="380" priority="436" operator="between">
      <formula>2</formula>
      <formula>4</formula>
    </cfRule>
    <cfRule type="cellIs" dxfId="379" priority="437" operator="equal">
      <formula>"Extremo"</formula>
    </cfRule>
    <cfRule type="cellIs" dxfId="378" priority="438" operator="equal">
      <formula>"Alto"</formula>
    </cfRule>
    <cfRule type="cellIs" dxfId="377" priority="439" operator="equal">
      <formula>"Medio"</formula>
    </cfRule>
    <cfRule type="cellIs" dxfId="376" priority="440" operator="equal">
      <formula>"Bajo"</formula>
    </cfRule>
  </conditionalFormatting>
  <conditionalFormatting sqref="AE12:AF13">
    <cfRule type="cellIs" dxfId="375" priority="425" operator="between">
      <formula>8</formula>
      <formula>10</formula>
    </cfRule>
    <cfRule type="cellIs" dxfId="374" priority="426" operator="between">
      <formula>6</formula>
      <formula>7</formula>
    </cfRule>
    <cfRule type="cellIs" dxfId="373" priority="427" operator="equal">
      <formula>5</formula>
    </cfRule>
    <cfRule type="cellIs" dxfId="372" priority="428" operator="between">
      <formula>2</formula>
      <formula>4</formula>
    </cfRule>
    <cfRule type="cellIs" dxfId="371" priority="429" operator="equal">
      <formula>"Extremo"</formula>
    </cfRule>
    <cfRule type="cellIs" dxfId="370" priority="430" operator="equal">
      <formula>"Alto"</formula>
    </cfRule>
    <cfRule type="cellIs" dxfId="369" priority="431" operator="equal">
      <formula>"Medio"</formula>
    </cfRule>
    <cfRule type="cellIs" dxfId="368" priority="432" operator="equal">
      <formula>"Bajo"</formula>
    </cfRule>
  </conditionalFormatting>
  <conditionalFormatting sqref="AE11:AF11">
    <cfRule type="cellIs" dxfId="367" priority="417" operator="between">
      <formula>8</formula>
      <formula>10</formula>
    </cfRule>
    <cfRule type="cellIs" dxfId="366" priority="418" operator="between">
      <formula>6</formula>
      <formula>7</formula>
    </cfRule>
    <cfRule type="cellIs" dxfId="365" priority="419" operator="equal">
      <formula>5</formula>
    </cfRule>
    <cfRule type="cellIs" dxfId="364" priority="420" operator="between">
      <formula>2</formula>
      <formula>4</formula>
    </cfRule>
    <cfRule type="cellIs" dxfId="363" priority="421" operator="equal">
      <formula>"Extremo"</formula>
    </cfRule>
    <cfRule type="cellIs" dxfId="362" priority="422" operator="equal">
      <formula>"Alto"</formula>
    </cfRule>
    <cfRule type="cellIs" dxfId="361" priority="423" operator="equal">
      <formula>"Medio"</formula>
    </cfRule>
    <cfRule type="cellIs" dxfId="360" priority="424" operator="equal">
      <formula>"Bajo"</formula>
    </cfRule>
  </conditionalFormatting>
  <conditionalFormatting sqref="AF39">
    <cfRule type="cellIs" dxfId="359" priority="409" operator="between">
      <formula>8</formula>
      <formula>10</formula>
    </cfRule>
    <cfRule type="cellIs" dxfId="358" priority="410" operator="between">
      <formula>6</formula>
      <formula>7</formula>
    </cfRule>
    <cfRule type="cellIs" dxfId="357" priority="411" operator="equal">
      <formula>5</formula>
    </cfRule>
    <cfRule type="cellIs" dxfId="356" priority="412" operator="between">
      <formula>2</formula>
      <formula>4</formula>
    </cfRule>
    <cfRule type="cellIs" dxfId="355" priority="413" operator="equal">
      <formula>"Extremo"</formula>
    </cfRule>
    <cfRule type="cellIs" dxfId="354" priority="414" operator="equal">
      <formula>"Alto"</formula>
    </cfRule>
    <cfRule type="cellIs" dxfId="353" priority="415" operator="equal">
      <formula>"Medio"</formula>
    </cfRule>
    <cfRule type="cellIs" dxfId="352" priority="416" operator="equal">
      <formula>"Bajo"</formula>
    </cfRule>
  </conditionalFormatting>
  <conditionalFormatting sqref="AE37:AF38">
    <cfRule type="cellIs" dxfId="351" priority="401" operator="between">
      <formula>8</formula>
      <formula>10</formula>
    </cfRule>
    <cfRule type="cellIs" dxfId="350" priority="402" operator="between">
      <formula>6</formula>
      <formula>7</formula>
    </cfRule>
    <cfRule type="cellIs" dxfId="349" priority="403" operator="equal">
      <formula>5</formula>
    </cfRule>
    <cfRule type="cellIs" dxfId="348" priority="404" operator="between">
      <formula>2</formula>
      <formula>4</formula>
    </cfRule>
    <cfRule type="cellIs" dxfId="347" priority="405" operator="equal">
      <formula>"Extremo"</formula>
    </cfRule>
    <cfRule type="cellIs" dxfId="346" priority="406" operator="equal">
      <formula>"Alto"</formula>
    </cfRule>
    <cfRule type="cellIs" dxfId="345" priority="407" operator="equal">
      <formula>"Medio"</formula>
    </cfRule>
    <cfRule type="cellIs" dxfId="344" priority="408" operator="equal">
      <formula>"Bajo"</formula>
    </cfRule>
  </conditionalFormatting>
  <conditionalFormatting sqref="AF40">
    <cfRule type="cellIs" dxfId="343" priority="393" operator="between">
      <formula>8</formula>
      <formula>10</formula>
    </cfRule>
    <cfRule type="cellIs" dxfId="342" priority="394" operator="between">
      <formula>6</formula>
      <formula>7</formula>
    </cfRule>
    <cfRule type="cellIs" dxfId="341" priority="395" operator="equal">
      <formula>5</formula>
    </cfRule>
    <cfRule type="cellIs" dxfId="340" priority="396" operator="between">
      <formula>2</formula>
      <formula>4</formula>
    </cfRule>
    <cfRule type="cellIs" dxfId="339" priority="397" operator="equal">
      <formula>"Extremo"</formula>
    </cfRule>
    <cfRule type="cellIs" dxfId="338" priority="398" operator="equal">
      <formula>"Alto"</formula>
    </cfRule>
    <cfRule type="cellIs" dxfId="337" priority="399" operator="equal">
      <formula>"Medio"</formula>
    </cfRule>
    <cfRule type="cellIs" dxfId="336" priority="400" operator="equal">
      <formula>"Bajo"</formula>
    </cfRule>
  </conditionalFormatting>
  <conditionalFormatting sqref="AE39">
    <cfRule type="cellIs" dxfId="335" priority="385" operator="between">
      <formula>8</formula>
      <formula>10</formula>
    </cfRule>
    <cfRule type="cellIs" dxfId="334" priority="386" operator="between">
      <formula>6</formula>
      <formula>7</formula>
    </cfRule>
    <cfRule type="cellIs" dxfId="333" priority="387" operator="equal">
      <formula>5</formula>
    </cfRule>
    <cfRule type="cellIs" dxfId="332" priority="388" operator="between">
      <formula>2</formula>
      <formula>4</formula>
    </cfRule>
    <cfRule type="cellIs" dxfId="331" priority="389" operator="equal">
      <formula>"Extremo"</formula>
    </cfRule>
    <cfRule type="cellIs" dxfId="330" priority="390" operator="equal">
      <formula>"Alto"</formula>
    </cfRule>
    <cfRule type="cellIs" dxfId="329" priority="391" operator="equal">
      <formula>"Medio"</formula>
    </cfRule>
    <cfRule type="cellIs" dxfId="328" priority="392" operator="equal">
      <formula>"Bajo"</formula>
    </cfRule>
  </conditionalFormatting>
  <conditionalFormatting sqref="AE40">
    <cfRule type="cellIs" dxfId="327" priority="377" operator="between">
      <formula>8</formula>
      <formula>10</formula>
    </cfRule>
    <cfRule type="cellIs" dxfId="326" priority="378" operator="between">
      <formula>6</formula>
      <formula>7</formula>
    </cfRule>
    <cfRule type="cellIs" dxfId="325" priority="379" operator="equal">
      <formula>5</formula>
    </cfRule>
    <cfRule type="cellIs" dxfId="324" priority="380" operator="between">
      <formula>2</formula>
      <formula>4</formula>
    </cfRule>
    <cfRule type="cellIs" dxfId="323" priority="381" operator="equal">
      <formula>"Extremo"</formula>
    </cfRule>
    <cfRule type="cellIs" dxfId="322" priority="382" operator="equal">
      <formula>"Alto"</formula>
    </cfRule>
    <cfRule type="cellIs" dxfId="321" priority="383" operator="equal">
      <formula>"Medio"</formula>
    </cfRule>
    <cfRule type="cellIs" dxfId="320" priority="384" operator="equal">
      <formula>"Bajo"</formula>
    </cfRule>
  </conditionalFormatting>
  <conditionalFormatting sqref="AE35:AF35">
    <cfRule type="cellIs" dxfId="319" priority="369" operator="between">
      <formula>8</formula>
      <formula>10</formula>
    </cfRule>
    <cfRule type="cellIs" dxfId="318" priority="370" operator="between">
      <formula>6</formula>
      <formula>7</formula>
    </cfRule>
    <cfRule type="cellIs" dxfId="317" priority="371" operator="equal">
      <formula>5</formula>
    </cfRule>
    <cfRule type="cellIs" dxfId="316" priority="372" operator="between">
      <formula>2</formula>
      <formula>4</formula>
    </cfRule>
    <cfRule type="cellIs" dxfId="315" priority="373" operator="equal">
      <formula>"Extremo"</formula>
    </cfRule>
    <cfRule type="cellIs" dxfId="314" priority="374" operator="equal">
      <formula>"Alto"</formula>
    </cfRule>
    <cfRule type="cellIs" dxfId="313" priority="375" operator="equal">
      <formula>"Medio"</formula>
    </cfRule>
    <cfRule type="cellIs" dxfId="312" priority="376" operator="equal">
      <formula>"Bajo"</formula>
    </cfRule>
  </conditionalFormatting>
  <conditionalFormatting sqref="AE36:AF36">
    <cfRule type="cellIs" dxfId="311" priority="361" operator="between">
      <formula>8</formula>
      <formula>10</formula>
    </cfRule>
    <cfRule type="cellIs" dxfId="310" priority="362" operator="between">
      <formula>6</formula>
      <formula>7</formula>
    </cfRule>
    <cfRule type="cellIs" dxfId="309" priority="363" operator="equal">
      <formula>5</formula>
    </cfRule>
    <cfRule type="cellIs" dxfId="308" priority="364" operator="between">
      <formula>2</formula>
      <formula>4</formula>
    </cfRule>
    <cfRule type="cellIs" dxfId="307" priority="365" operator="equal">
      <formula>"Extremo"</formula>
    </cfRule>
    <cfRule type="cellIs" dxfId="306" priority="366" operator="equal">
      <formula>"Alto"</formula>
    </cfRule>
    <cfRule type="cellIs" dxfId="305" priority="367" operator="equal">
      <formula>"Medio"</formula>
    </cfRule>
    <cfRule type="cellIs" dxfId="304" priority="368" operator="equal">
      <formula>"Bajo"</formula>
    </cfRule>
  </conditionalFormatting>
  <conditionalFormatting sqref="AE53">
    <cfRule type="cellIs" dxfId="303" priority="353" operator="between">
      <formula>8</formula>
      <formula>10</formula>
    </cfRule>
    <cfRule type="cellIs" dxfId="302" priority="354" operator="between">
      <formula>6</formula>
      <formula>7</formula>
    </cfRule>
    <cfRule type="cellIs" dxfId="301" priority="355" operator="equal">
      <formula>5</formula>
    </cfRule>
    <cfRule type="cellIs" dxfId="300" priority="356" operator="between">
      <formula>2</formula>
      <formula>4</formula>
    </cfRule>
    <cfRule type="cellIs" dxfId="299" priority="357" operator="equal">
      <formula>"Extremo"</formula>
    </cfRule>
    <cfRule type="cellIs" dxfId="298" priority="358" operator="equal">
      <formula>"Alto"</formula>
    </cfRule>
    <cfRule type="cellIs" dxfId="297" priority="359" operator="equal">
      <formula>"Medio"</formula>
    </cfRule>
    <cfRule type="cellIs" dxfId="296" priority="360" operator="equal">
      <formula>"Bajo"</formula>
    </cfRule>
  </conditionalFormatting>
  <conditionalFormatting sqref="AF53">
    <cfRule type="cellIs" dxfId="295" priority="345" operator="between">
      <formula>8</formula>
      <formula>10</formula>
    </cfRule>
    <cfRule type="cellIs" dxfId="294" priority="346" operator="between">
      <formula>6</formula>
      <formula>7</formula>
    </cfRule>
    <cfRule type="cellIs" dxfId="293" priority="347" operator="equal">
      <formula>5</formula>
    </cfRule>
    <cfRule type="cellIs" dxfId="292" priority="348" operator="between">
      <formula>2</formula>
      <formula>4</formula>
    </cfRule>
    <cfRule type="cellIs" dxfId="291" priority="349" operator="equal">
      <formula>"Extremo"</formula>
    </cfRule>
    <cfRule type="cellIs" dxfId="290" priority="350" operator="equal">
      <formula>"Alto"</formula>
    </cfRule>
    <cfRule type="cellIs" dxfId="289" priority="351" operator="equal">
      <formula>"Medio"</formula>
    </cfRule>
    <cfRule type="cellIs" dxfId="288" priority="352" operator="equal">
      <formula>"Bajo"</formula>
    </cfRule>
  </conditionalFormatting>
  <conditionalFormatting sqref="AE54:AF54">
    <cfRule type="cellIs" dxfId="287" priority="337" operator="between">
      <formula>8</formula>
      <formula>10</formula>
    </cfRule>
    <cfRule type="cellIs" dxfId="286" priority="338" operator="between">
      <formula>6</formula>
      <formula>7</formula>
    </cfRule>
    <cfRule type="cellIs" dxfId="285" priority="339" operator="equal">
      <formula>5</formula>
    </cfRule>
    <cfRule type="cellIs" dxfId="284" priority="340" operator="between">
      <formula>2</formula>
      <formula>4</formula>
    </cfRule>
    <cfRule type="cellIs" dxfId="283" priority="341" operator="equal">
      <formula>"Extremo"</formula>
    </cfRule>
    <cfRule type="cellIs" dxfId="282" priority="342" operator="equal">
      <formula>"Alto"</formula>
    </cfRule>
    <cfRule type="cellIs" dxfId="281" priority="343" operator="equal">
      <formula>"Medio"</formula>
    </cfRule>
    <cfRule type="cellIs" dxfId="280" priority="344" operator="equal">
      <formula>"Bajo"</formula>
    </cfRule>
  </conditionalFormatting>
  <conditionalFormatting sqref="AF55">
    <cfRule type="cellIs" dxfId="279" priority="329" operator="between">
      <formula>8</formula>
      <formula>10</formula>
    </cfRule>
    <cfRule type="cellIs" dxfId="278" priority="330" operator="between">
      <formula>6</formula>
      <formula>7</formula>
    </cfRule>
    <cfRule type="cellIs" dxfId="277" priority="331" operator="equal">
      <formula>5</formula>
    </cfRule>
    <cfRule type="cellIs" dxfId="276" priority="332" operator="between">
      <formula>2</formula>
      <formula>4</formula>
    </cfRule>
    <cfRule type="cellIs" dxfId="275" priority="333" operator="equal">
      <formula>"Extremo"</formula>
    </cfRule>
    <cfRule type="cellIs" dxfId="274" priority="334" operator="equal">
      <formula>"Alto"</formula>
    </cfRule>
    <cfRule type="cellIs" dxfId="273" priority="335" operator="equal">
      <formula>"Medio"</formula>
    </cfRule>
    <cfRule type="cellIs" dxfId="272" priority="336" operator="equal">
      <formula>"Bajo"</formula>
    </cfRule>
  </conditionalFormatting>
  <conditionalFormatting sqref="AE55">
    <cfRule type="cellIs" dxfId="271" priority="321" operator="between">
      <formula>8</formula>
      <formula>10</formula>
    </cfRule>
    <cfRule type="cellIs" dxfId="270" priority="322" operator="between">
      <formula>6</formula>
      <formula>7</formula>
    </cfRule>
    <cfRule type="cellIs" dxfId="269" priority="323" operator="equal">
      <formula>5</formula>
    </cfRule>
    <cfRule type="cellIs" dxfId="268" priority="324" operator="between">
      <formula>2</formula>
      <formula>4</formula>
    </cfRule>
    <cfRule type="cellIs" dxfId="267" priority="325" operator="equal">
      <formula>"Extremo"</formula>
    </cfRule>
    <cfRule type="cellIs" dxfId="266" priority="326" operator="equal">
      <formula>"Alto"</formula>
    </cfRule>
    <cfRule type="cellIs" dxfId="265" priority="327" operator="equal">
      <formula>"Medio"</formula>
    </cfRule>
    <cfRule type="cellIs" dxfId="264" priority="328" operator="equal">
      <formula>"Bajo"</formula>
    </cfRule>
  </conditionalFormatting>
  <conditionalFormatting sqref="AF24:AF25">
    <cfRule type="cellIs" dxfId="263" priority="313" operator="between">
      <formula>8</formula>
      <formula>10</formula>
    </cfRule>
    <cfRule type="cellIs" dxfId="262" priority="314" operator="between">
      <formula>6</formula>
      <formula>7</formula>
    </cfRule>
    <cfRule type="cellIs" dxfId="261" priority="315" operator="equal">
      <formula>5</formula>
    </cfRule>
    <cfRule type="cellIs" dxfId="260" priority="316" operator="between">
      <formula>2</formula>
      <formula>4</formula>
    </cfRule>
    <cfRule type="cellIs" dxfId="259" priority="317" operator="equal">
      <formula>"Extremo"</formula>
    </cfRule>
    <cfRule type="cellIs" dxfId="258" priority="318" operator="equal">
      <formula>"Alto"</formula>
    </cfRule>
    <cfRule type="cellIs" dxfId="257" priority="319" operator="equal">
      <formula>"Medio"</formula>
    </cfRule>
    <cfRule type="cellIs" dxfId="256" priority="320" operator="equal">
      <formula>"Bajo"</formula>
    </cfRule>
  </conditionalFormatting>
  <conditionalFormatting sqref="AE15">
    <cfRule type="cellIs" dxfId="255" priority="305" operator="between">
      <formula>8</formula>
      <formula>10</formula>
    </cfRule>
    <cfRule type="cellIs" dxfId="254" priority="306" operator="between">
      <formula>6</formula>
      <formula>7</formula>
    </cfRule>
    <cfRule type="cellIs" dxfId="253" priority="307" operator="equal">
      <formula>5</formula>
    </cfRule>
    <cfRule type="cellIs" dxfId="252" priority="308" operator="between">
      <formula>2</formula>
      <formula>4</formula>
    </cfRule>
    <cfRule type="cellIs" dxfId="251" priority="309" operator="equal">
      <formula>"Extremo"</formula>
    </cfRule>
    <cfRule type="cellIs" dxfId="250" priority="310" operator="equal">
      <formula>"Alto"</formula>
    </cfRule>
    <cfRule type="cellIs" dxfId="249" priority="311" operator="equal">
      <formula>"Medio"</formula>
    </cfRule>
    <cfRule type="cellIs" dxfId="248" priority="312" operator="equal">
      <formula>"Bajo"</formula>
    </cfRule>
  </conditionalFormatting>
  <conditionalFormatting sqref="AE16:AE18">
    <cfRule type="cellIs" dxfId="247" priority="297" operator="between">
      <formula>8</formula>
      <formula>10</formula>
    </cfRule>
    <cfRule type="cellIs" dxfId="246" priority="298" operator="between">
      <formula>6</formula>
      <formula>7</formula>
    </cfRule>
    <cfRule type="cellIs" dxfId="245" priority="299" operator="equal">
      <formula>5</formula>
    </cfRule>
    <cfRule type="cellIs" dxfId="244" priority="300" operator="between">
      <formula>2</formula>
      <formula>4</formula>
    </cfRule>
    <cfRule type="cellIs" dxfId="243" priority="301" operator="equal">
      <formula>"Extremo"</formula>
    </cfRule>
    <cfRule type="cellIs" dxfId="242" priority="302" operator="equal">
      <formula>"Alto"</formula>
    </cfRule>
    <cfRule type="cellIs" dxfId="241" priority="303" operator="equal">
      <formula>"Medio"</formula>
    </cfRule>
    <cfRule type="cellIs" dxfId="240" priority="304" operator="equal">
      <formula>"Bajo"</formula>
    </cfRule>
  </conditionalFormatting>
  <conditionalFormatting sqref="AE14:AF14">
    <cfRule type="cellIs" dxfId="239" priority="289" operator="between">
      <formula>8</formula>
      <formula>10</formula>
    </cfRule>
    <cfRule type="cellIs" dxfId="238" priority="290" operator="between">
      <formula>6</formula>
      <formula>7</formula>
    </cfRule>
    <cfRule type="cellIs" dxfId="237" priority="291" operator="equal">
      <formula>5</formula>
    </cfRule>
    <cfRule type="cellIs" dxfId="236" priority="292" operator="between">
      <formula>2</formula>
      <formula>4</formula>
    </cfRule>
    <cfRule type="cellIs" dxfId="235" priority="293" operator="equal">
      <formula>"Extremo"</formula>
    </cfRule>
    <cfRule type="cellIs" dxfId="234" priority="294" operator="equal">
      <formula>"Alto"</formula>
    </cfRule>
    <cfRule type="cellIs" dxfId="233" priority="295" operator="equal">
      <formula>"Medio"</formula>
    </cfRule>
    <cfRule type="cellIs" dxfId="232" priority="296" operator="equal">
      <formula>"Bajo"</formula>
    </cfRule>
  </conditionalFormatting>
  <conditionalFormatting sqref="AF15">
    <cfRule type="cellIs" dxfId="231" priority="281" operator="between">
      <formula>8</formula>
      <formula>10</formula>
    </cfRule>
    <cfRule type="cellIs" dxfId="230" priority="282" operator="between">
      <formula>6</formula>
      <formula>7</formula>
    </cfRule>
    <cfRule type="cellIs" dxfId="229" priority="283" operator="equal">
      <formula>5</formula>
    </cfRule>
    <cfRule type="cellIs" dxfId="228" priority="284" operator="between">
      <formula>2</formula>
      <formula>4</formula>
    </cfRule>
    <cfRule type="cellIs" dxfId="227" priority="285" operator="equal">
      <formula>"Extremo"</formula>
    </cfRule>
    <cfRule type="cellIs" dxfId="226" priority="286" operator="equal">
      <formula>"Alto"</formula>
    </cfRule>
    <cfRule type="cellIs" dxfId="225" priority="287" operator="equal">
      <formula>"Medio"</formula>
    </cfRule>
    <cfRule type="cellIs" dxfId="224" priority="288" operator="equal">
      <formula>"Bajo"</formula>
    </cfRule>
  </conditionalFormatting>
  <conditionalFormatting sqref="AF16">
    <cfRule type="cellIs" dxfId="223" priority="273" operator="between">
      <formula>8</formula>
      <formula>10</formula>
    </cfRule>
    <cfRule type="cellIs" dxfId="222" priority="274" operator="between">
      <formula>6</formula>
      <formula>7</formula>
    </cfRule>
    <cfRule type="cellIs" dxfId="221" priority="275" operator="equal">
      <formula>5</formula>
    </cfRule>
    <cfRule type="cellIs" dxfId="220" priority="276" operator="between">
      <formula>2</formula>
      <formula>4</formula>
    </cfRule>
    <cfRule type="cellIs" dxfId="219" priority="277" operator="equal">
      <formula>"Extremo"</formula>
    </cfRule>
    <cfRule type="cellIs" dxfId="218" priority="278" operator="equal">
      <formula>"Alto"</formula>
    </cfRule>
    <cfRule type="cellIs" dxfId="217" priority="279" operator="equal">
      <formula>"Medio"</formula>
    </cfRule>
    <cfRule type="cellIs" dxfId="216" priority="280" operator="equal">
      <formula>"Bajo"</formula>
    </cfRule>
  </conditionalFormatting>
  <conditionalFormatting sqref="AF17">
    <cfRule type="cellIs" dxfId="215" priority="265" operator="between">
      <formula>8</formula>
      <formula>10</formula>
    </cfRule>
    <cfRule type="cellIs" dxfId="214" priority="266" operator="between">
      <formula>6</formula>
      <formula>7</formula>
    </cfRule>
    <cfRule type="cellIs" dxfId="213" priority="267" operator="equal">
      <formula>5</formula>
    </cfRule>
    <cfRule type="cellIs" dxfId="212" priority="268" operator="between">
      <formula>2</formula>
      <formula>4</formula>
    </cfRule>
    <cfRule type="cellIs" dxfId="211" priority="269" operator="equal">
      <formula>"Extremo"</formula>
    </cfRule>
    <cfRule type="cellIs" dxfId="210" priority="270" operator="equal">
      <formula>"Alto"</formula>
    </cfRule>
    <cfRule type="cellIs" dxfId="209" priority="271" operator="equal">
      <formula>"Medio"</formula>
    </cfRule>
    <cfRule type="cellIs" dxfId="208" priority="272" operator="equal">
      <formula>"Bajo"</formula>
    </cfRule>
  </conditionalFormatting>
  <conditionalFormatting sqref="AF18">
    <cfRule type="cellIs" dxfId="207" priority="257" operator="between">
      <formula>8</formula>
      <formula>10</formula>
    </cfRule>
    <cfRule type="cellIs" dxfId="206" priority="258" operator="between">
      <formula>6</formula>
      <formula>7</formula>
    </cfRule>
    <cfRule type="cellIs" dxfId="205" priority="259" operator="equal">
      <formula>5</formula>
    </cfRule>
    <cfRule type="cellIs" dxfId="204" priority="260" operator="between">
      <formula>2</formula>
      <formula>4</formula>
    </cfRule>
    <cfRule type="cellIs" dxfId="203" priority="261" operator="equal">
      <formula>"Extremo"</formula>
    </cfRule>
    <cfRule type="cellIs" dxfId="202" priority="262" operator="equal">
      <formula>"Alto"</formula>
    </cfRule>
    <cfRule type="cellIs" dxfId="201" priority="263" operator="equal">
      <formula>"Medio"</formula>
    </cfRule>
    <cfRule type="cellIs" dxfId="200" priority="264" operator="equal">
      <formula>"Bajo"</formula>
    </cfRule>
  </conditionalFormatting>
  <conditionalFormatting sqref="AE50:AF50">
    <cfRule type="cellIs" dxfId="199" priority="249" operator="between">
      <formula>8</formula>
      <formula>10</formula>
    </cfRule>
    <cfRule type="cellIs" dxfId="198" priority="250" operator="between">
      <formula>6</formula>
      <formula>7</formula>
    </cfRule>
    <cfRule type="cellIs" dxfId="197" priority="251" operator="equal">
      <formula>5</formula>
    </cfRule>
    <cfRule type="cellIs" dxfId="196" priority="252" operator="between">
      <formula>2</formula>
      <formula>4</formula>
    </cfRule>
    <cfRule type="cellIs" dxfId="195" priority="253" operator="equal">
      <formula>"Extremo"</formula>
    </cfRule>
    <cfRule type="cellIs" dxfId="194" priority="254" operator="equal">
      <formula>"Alto"</formula>
    </cfRule>
    <cfRule type="cellIs" dxfId="193" priority="255" operator="equal">
      <formula>"Medio"</formula>
    </cfRule>
    <cfRule type="cellIs" dxfId="192" priority="256" operator="equal">
      <formula>"Bajo"</formula>
    </cfRule>
  </conditionalFormatting>
  <conditionalFormatting sqref="AE51:AF51">
    <cfRule type="cellIs" dxfId="191" priority="241" operator="between">
      <formula>8</formula>
      <formula>10</formula>
    </cfRule>
    <cfRule type="cellIs" dxfId="190" priority="242" operator="between">
      <formula>6</formula>
      <formula>7</formula>
    </cfRule>
    <cfRule type="cellIs" dxfId="189" priority="243" operator="equal">
      <formula>5</formula>
    </cfRule>
    <cfRule type="cellIs" dxfId="188" priority="244" operator="between">
      <formula>2</formula>
      <formula>4</formula>
    </cfRule>
    <cfRule type="cellIs" dxfId="187" priority="245" operator="equal">
      <formula>"Extremo"</formula>
    </cfRule>
    <cfRule type="cellIs" dxfId="186" priority="246" operator="equal">
      <formula>"Alto"</formula>
    </cfRule>
    <cfRule type="cellIs" dxfId="185" priority="247" operator="equal">
      <formula>"Medio"</formula>
    </cfRule>
    <cfRule type="cellIs" dxfId="184" priority="248" operator="equal">
      <formula>"Bajo"</formula>
    </cfRule>
  </conditionalFormatting>
  <conditionalFormatting sqref="AE52:AF52">
    <cfRule type="cellIs" dxfId="183" priority="233" operator="between">
      <formula>8</formula>
      <formula>10</formula>
    </cfRule>
    <cfRule type="cellIs" dxfId="182" priority="234" operator="between">
      <formula>6</formula>
      <formula>7</formula>
    </cfRule>
    <cfRule type="cellIs" dxfId="181" priority="235" operator="equal">
      <formula>5</formula>
    </cfRule>
    <cfRule type="cellIs" dxfId="180" priority="236" operator="between">
      <formula>2</formula>
      <formula>4</formula>
    </cfRule>
    <cfRule type="cellIs" dxfId="179" priority="237" operator="equal">
      <formula>"Extremo"</formula>
    </cfRule>
    <cfRule type="cellIs" dxfId="178" priority="238" operator="equal">
      <formula>"Alto"</formula>
    </cfRule>
    <cfRule type="cellIs" dxfId="177" priority="239" operator="equal">
      <formula>"Medio"</formula>
    </cfRule>
    <cfRule type="cellIs" dxfId="176" priority="240" operator="equal">
      <formula>"Bajo"</formula>
    </cfRule>
  </conditionalFormatting>
  <conditionalFormatting sqref="AE57:AF60">
    <cfRule type="cellIs" dxfId="175" priority="225" operator="between">
      <formula>8</formula>
      <formula>10</formula>
    </cfRule>
    <cfRule type="cellIs" dxfId="174" priority="226" operator="between">
      <formula>6</formula>
      <formula>7</formula>
    </cfRule>
    <cfRule type="cellIs" dxfId="173" priority="227" operator="equal">
      <formula>5</formula>
    </cfRule>
    <cfRule type="cellIs" dxfId="172" priority="228" operator="between">
      <formula>2</formula>
      <formula>4</formula>
    </cfRule>
    <cfRule type="cellIs" dxfId="171" priority="229" operator="equal">
      <formula>"Extremo"</formula>
    </cfRule>
    <cfRule type="cellIs" dxfId="170" priority="230" operator="equal">
      <formula>"Alto"</formula>
    </cfRule>
    <cfRule type="cellIs" dxfId="169" priority="231" operator="equal">
      <formula>"Medio"</formula>
    </cfRule>
    <cfRule type="cellIs" dxfId="168" priority="232" operator="equal">
      <formula>"Bajo"</formula>
    </cfRule>
  </conditionalFormatting>
  <conditionalFormatting sqref="AE69:AE72">
    <cfRule type="cellIs" dxfId="167" priority="217" operator="between">
      <formula>8</formula>
      <formula>10</formula>
    </cfRule>
    <cfRule type="cellIs" dxfId="166" priority="218" operator="between">
      <formula>6</formula>
      <formula>7</formula>
    </cfRule>
    <cfRule type="cellIs" dxfId="165" priority="219" operator="equal">
      <formula>5</formula>
    </cfRule>
    <cfRule type="cellIs" dxfId="164" priority="220" operator="between">
      <formula>2</formula>
      <formula>4</formula>
    </cfRule>
    <cfRule type="cellIs" dxfId="163" priority="221" operator="equal">
      <formula>"Extremo"</formula>
    </cfRule>
    <cfRule type="cellIs" dxfId="162" priority="222" operator="equal">
      <formula>"Alto"</formula>
    </cfRule>
    <cfRule type="cellIs" dxfId="161" priority="223" operator="equal">
      <formula>"Medio"</formula>
    </cfRule>
    <cfRule type="cellIs" dxfId="160" priority="224" operator="equal">
      <formula>"Bajo"</formula>
    </cfRule>
  </conditionalFormatting>
  <conditionalFormatting sqref="AE74:AE75">
    <cfRule type="cellIs" dxfId="159" priority="209" operator="between">
      <formula>8</formula>
      <formula>10</formula>
    </cfRule>
    <cfRule type="cellIs" dxfId="158" priority="210" operator="between">
      <formula>6</formula>
      <formula>7</formula>
    </cfRule>
    <cfRule type="cellIs" dxfId="157" priority="211" operator="equal">
      <formula>5</formula>
    </cfRule>
    <cfRule type="cellIs" dxfId="156" priority="212" operator="between">
      <formula>2</formula>
      <formula>4</formula>
    </cfRule>
    <cfRule type="cellIs" dxfId="155" priority="213" operator="equal">
      <formula>"Extremo"</formula>
    </cfRule>
    <cfRule type="cellIs" dxfId="154" priority="214" operator="equal">
      <formula>"Alto"</formula>
    </cfRule>
    <cfRule type="cellIs" dxfId="153" priority="215" operator="equal">
      <formula>"Medio"</formula>
    </cfRule>
    <cfRule type="cellIs" dxfId="152" priority="216" operator="equal">
      <formula>"Bajo"</formula>
    </cfRule>
  </conditionalFormatting>
  <conditionalFormatting sqref="AE73">
    <cfRule type="cellIs" dxfId="151" priority="201" operator="between">
      <formula>8</formula>
      <formula>10</formula>
    </cfRule>
    <cfRule type="cellIs" dxfId="150" priority="202" operator="between">
      <formula>6</formula>
      <formula>7</formula>
    </cfRule>
    <cfRule type="cellIs" dxfId="149" priority="203" operator="equal">
      <formula>5</formula>
    </cfRule>
    <cfRule type="cellIs" dxfId="148" priority="204" operator="between">
      <formula>2</formula>
      <formula>4</formula>
    </cfRule>
    <cfRule type="cellIs" dxfId="147" priority="205" operator="equal">
      <formula>"Extremo"</formula>
    </cfRule>
    <cfRule type="cellIs" dxfId="146" priority="206" operator="equal">
      <formula>"Alto"</formula>
    </cfRule>
    <cfRule type="cellIs" dxfId="145" priority="207" operator="equal">
      <formula>"Medio"</formula>
    </cfRule>
    <cfRule type="cellIs" dxfId="144" priority="208" operator="equal">
      <formula>"Bajo"</formula>
    </cfRule>
  </conditionalFormatting>
  <conditionalFormatting sqref="AF73">
    <cfRule type="cellIs" dxfId="143" priority="193" operator="between">
      <formula>8</formula>
      <formula>10</formula>
    </cfRule>
    <cfRule type="cellIs" dxfId="142" priority="194" operator="between">
      <formula>6</formula>
      <formula>7</formula>
    </cfRule>
    <cfRule type="cellIs" dxfId="141" priority="195" operator="equal">
      <formula>5</formula>
    </cfRule>
    <cfRule type="cellIs" dxfId="140" priority="196" operator="between">
      <formula>2</formula>
      <formula>4</formula>
    </cfRule>
    <cfRule type="cellIs" dxfId="139" priority="197" operator="equal">
      <formula>"Extremo"</formula>
    </cfRule>
    <cfRule type="cellIs" dxfId="138" priority="198" operator="equal">
      <formula>"Alto"</formula>
    </cfRule>
    <cfRule type="cellIs" dxfId="137" priority="199" operator="equal">
      <formula>"Medio"</formula>
    </cfRule>
    <cfRule type="cellIs" dxfId="136" priority="200" operator="equal">
      <formula>"Bajo"</formula>
    </cfRule>
  </conditionalFormatting>
  <conditionalFormatting sqref="AF72">
    <cfRule type="cellIs" dxfId="135" priority="185" operator="between">
      <formula>8</formula>
      <formula>10</formula>
    </cfRule>
    <cfRule type="cellIs" dxfId="134" priority="186" operator="between">
      <formula>6</formula>
      <formula>7</formula>
    </cfRule>
    <cfRule type="cellIs" dxfId="133" priority="187" operator="equal">
      <formula>5</formula>
    </cfRule>
    <cfRule type="cellIs" dxfId="132" priority="188" operator="between">
      <formula>2</formula>
      <formula>4</formula>
    </cfRule>
    <cfRule type="cellIs" dxfId="131" priority="189" operator="equal">
      <formula>"Extremo"</formula>
    </cfRule>
    <cfRule type="cellIs" dxfId="130" priority="190" operator="equal">
      <formula>"Alto"</formula>
    </cfRule>
    <cfRule type="cellIs" dxfId="129" priority="191" operator="equal">
      <formula>"Medio"</formula>
    </cfRule>
    <cfRule type="cellIs" dxfId="128" priority="192" operator="equal">
      <formula>"Bajo"</formula>
    </cfRule>
  </conditionalFormatting>
  <conditionalFormatting sqref="AF74">
    <cfRule type="cellIs" dxfId="127" priority="177" operator="between">
      <formula>8</formula>
      <formula>10</formula>
    </cfRule>
    <cfRule type="cellIs" dxfId="126" priority="178" operator="between">
      <formula>6</formula>
      <formula>7</formula>
    </cfRule>
    <cfRule type="cellIs" dxfId="125" priority="179" operator="equal">
      <formula>5</formula>
    </cfRule>
    <cfRule type="cellIs" dxfId="124" priority="180" operator="between">
      <formula>2</formula>
      <formula>4</formula>
    </cfRule>
    <cfRule type="cellIs" dxfId="123" priority="181" operator="equal">
      <formula>"Extremo"</formula>
    </cfRule>
    <cfRule type="cellIs" dxfId="122" priority="182" operator="equal">
      <formula>"Alto"</formula>
    </cfRule>
    <cfRule type="cellIs" dxfId="121" priority="183" operator="equal">
      <formula>"Medio"</formula>
    </cfRule>
    <cfRule type="cellIs" dxfId="120" priority="184" operator="equal">
      <formula>"Bajo"</formula>
    </cfRule>
  </conditionalFormatting>
  <conditionalFormatting sqref="AF75">
    <cfRule type="cellIs" dxfId="119" priority="169" operator="between">
      <formula>8</formula>
      <formula>10</formula>
    </cfRule>
    <cfRule type="cellIs" dxfId="118" priority="170" operator="between">
      <formula>6</formula>
      <formula>7</formula>
    </cfRule>
    <cfRule type="cellIs" dxfId="117" priority="171" operator="equal">
      <formula>5</formula>
    </cfRule>
    <cfRule type="cellIs" dxfId="116" priority="172" operator="between">
      <formula>2</formula>
      <formula>4</formula>
    </cfRule>
    <cfRule type="cellIs" dxfId="115" priority="173" operator="equal">
      <formula>"Extremo"</formula>
    </cfRule>
    <cfRule type="cellIs" dxfId="114" priority="174" operator="equal">
      <formula>"Alto"</formula>
    </cfRule>
    <cfRule type="cellIs" dxfId="113" priority="175" operator="equal">
      <formula>"Medio"</formula>
    </cfRule>
    <cfRule type="cellIs" dxfId="112" priority="176" operator="equal">
      <formula>"Bajo"</formula>
    </cfRule>
  </conditionalFormatting>
  <conditionalFormatting sqref="AF71">
    <cfRule type="cellIs" dxfId="111" priority="161" operator="between">
      <formula>8</formula>
      <formula>10</formula>
    </cfRule>
    <cfRule type="cellIs" dxfId="110" priority="162" operator="between">
      <formula>6</formula>
      <formula>7</formula>
    </cfRule>
    <cfRule type="cellIs" dxfId="109" priority="163" operator="equal">
      <formula>5</formula>
    </cfRule>
    <cfRule type="cellIs" dxfId="108" priority="164" operator="between">
      <formula>2</formula>
      <formula>4</formula>
    </cfRule>
    <cfRule type="cellIs" dxfId="107" priority="165" operator="equal">
      <formula>"Extremo"</formula>
    </cfRule>
    <cfRule type="cellIs" dxfId="106" priority="166" operator="equal">
      <formula>"Alto"</formula>
    </cfRule>
    <cfRule type="cellIs" dxfId="105" priority="167" operator="equal">
      <formula>"Medio"</formula>
    </cfRule>
    <cfRule type="cellIs" dxfId="104" priority="168" operator="equal">
      <formula>"Bajo"</formula>
    </cfRule>
  </conditionalFormatting>
  <conditionalFormatting sqref="AF70">
    <cfRule type="cellIs" dxfId="103" priority="153" operator="between">
      <formula>8</formula>
      <formula>10</formula>
    </cfRule>
    <cfRule type="cellIs" dxfId="102" priority="154" operator="between">
      <formula>6</formula>
      <formula>7</formula>
    </cfRule>
    <cfRule type="cellIs" dxfId="101" priority="155" operator="equal">
      <formula>5</formula>
    </cfRule>
    <cfRule type="cellIs" dxfId="100" priority="156" operator="between">
      <formula>2</formula>
      <formula>4</formula>
    </cfRule>
    <cfRule type="cellIs" dxfId="99" priority="157" operator="equal">
      <formula>"Extremo"</formula>
    </cfRule>
    <cfRule type="cellIs" dxfId="98" priority="158" operator="equal">
      <formula>"Alto"</formula>
    </cfRule>
    <cfRule type="cellIs" dxfId="97" priority="159" operator="equal">
      <formula>"Medio"</formula>
    </cfRule>
    <cfRule type="cellIs" dxfId="96" priority="160" operator="equal">
      <formula>"Bajo"</formula>
    </cfRule>
  </conditionalFormatting>
  <conditionalFormatting sqref="AF69">
    <cfRule type="cellIs" dxfId="95" priority="145" operator="between">
      <formula>8</formula>
      <formula>10</formula>
    </cfRule>
    <cfRule type="cellIs" dxfId="94" priority="146" operator="between">
      <formula>6</formula>
      <formula>7</formula>
    </cfRule>
    <cfRule type="cellIs" dxfId="93" priority="147" operator="equal">
      <formula>5</formula>
    </cfRule>
    <cfRule type="cellIs" dxfId="92" priority="148" operator="between">
      <formula>2</formula>
      <formula>4</formula>
    </cfRule>
    <cfRule type="cellIs" dxfId="91" priority="149" operator="equal">
      <formula>"Extremo"</formula>
    </cfRule>
    <cfRule type="cellIs" dxfId="90" priority="150" operator="equal">
      <formula>"Alto"</formula>
    </cfRule>
    <cfRule type="cellIs" dxfId="89" priority="151" operator="equal">
      <formula>"Medio"</formula>
    </cfRule>
    <cfRule type="cellIs" dxfId="88" priority="152" operator="equal">
      <formula>"Bajo"</formula>
    </cfRule>
  </conditionalFormatting>
  <conditionalFormatting sqref="AE42">
    <cfRule type="cellIs" dxfId="87" priority="137" operator="between">
      <formula>8</formula>
      <formula>10</formula>
    </cfRule>
    <cfRule type="cellIs" dxfId="86" priority="138" operator="between">
      <formula>6</formula>
      <formula>7</formula>
    </cfRule>
    <cfRule type="cellIs" dxfId="85" priority="139" operator="equal">
      <formula>5</formula>
    </cfRule>
    <cfRule type="cellIs" dxfId="84" priority="140" operator="between">
      <formula>2</formula>
      <formula>4</formula>
    </cfRule>
    <cfRule type="cellIs" dxfId="83" priority="141" operator="equal">
      <formula>"Extremo"</formula>
    </cfRule>
    <cfRule type="cellIs" dxfId="82" priority="142" operator="equal">
      <formula>"Alto"</formula>
    </cfRule>
    <cfRule type="cellIs" dxfId="81" priority="143" operator="equal">
      <formula>"Medio"</formula>
    </cfRule>
    <cfRule type="cellIs" dxfId="80" priority="144" operator="equal">
      <formula>"Bajo"</formula>
    </cfRule>
  </conditionalFormatting>
  <conditionalFormatting sqref="AE41:AF41">
    <cfRule type="cellIs" dxfId="79" priority="129" operator="between">
      <formula>8</formula>
      <formula>10</formula>
    </cfRule>
    <cfRule type="cellIs" dxfId="78" priority="130" operator="between">
      <formula>6</formula>
      <formula>7</formula>
    </cfRule>
    <cfRule type="cellIs" dxfId="77" priority="131" operator="equal">
      <formula>5</formula>
    </cfRule>
    <cfRule type="cellIs" dxfId="76" priority="132" operator="between">
      <formula>2</formula>
      <formula>4</formula>
    </cfRule>
    <cfRule type="cellIs" dxfId="75" priority="133" operator="equal">
      <formula>"Extremo"</formula>
    </cfRule>
    <cfRule type="cellIs" dxfId="74" priority="134" operator="equal">
      <formula>"Alto"</formula>
    </cfRule>
    <cfRule type="cellIs" dxfId="73" priority="135" operator="equal">
      <formula>"Medio"</formula>
    </cfRule>
    <cfRule type="cellIs" dxfId="72" priority="136" operator="equal">
      <formula>"Bajo"</formula>
    </cfRule>
  </conditionalFormatting>
  <conditionalFormatting sqref="AF42">
    <cfRule type="cellIs" dxfId="71" priority="121" operator="between">
      <formula>8</formula>
      <formula>10</formula>
    </cfRule>
    <cfRule type="cellIs" dxfId="70" priority="122" operator="between">
      <formula>6</formula>
      <formula>7</formula>
    </cfRule>
    <cfRule type="cellIs" dxfId="69" priority="123" operator="equal">
      <formula>5</formula>
    </cfRule>
    <cfRule type="cellIs" dxfId="68" priority="124" operator="between">
      <formula>2</formula>
      <formula>4</formula>
    </cfRule>
    <cfRule type="cellIs" dxfId="67" priority="125" operator="equal">
      <formula>"Extremo"</formula>
    </cfRule>
    <cfRule type="cellIs" dxfId="66" priority="126" operator="equal">
      <formula>"Alto"</formula>
    </cfRule>
    <cfRule type="cellIs" dxfId="65" priority="127" operator="equal">
      <formula>"Medio"</formula>
    </cfRule>
    <cfRule type="cellIs" dxfId="64" priority="128" operator="equal">
      <formula>"Bajo"</formula>
    </cfRule>
  </conditionalFormatting>
  <conditionalFormatting sqref="AF43">
    <cfRule type="cellIs" dxfId="63" priority="113" operator="between">
      <formula>8</formula>
      <formula>10</formula>
    </cfRule>
    <cfRule type="cellIs" dxfId="62" priority="114" operator="between">
      <formula>6</formula>
      <formula>7</formula>
    </cfRule>
    <cfRule type="cellIs" dxfId="61" priority="115" operator="equal">
      <formula>5</formula>
    </cfRule>
    <cfRule type="cellIs" dxfId="60" priority="116" operator="between">
      <formula>2</formula>
      <formula>4</formula>
    </cfRule>
    <cfRule type="cellIs" dxfId="59" priority="117" operator="equal">
      <formula>"Extremo"</formula>
    </cfRule>
    <cfRule type="cellIs" dxfId="58" priority="118" operator="equal">
      <formula>"Alto"</formula>
    </cfRule>
    <cfRule type="cellIs" dxfId="57" priority="119" operator="equal">
      <formula>"Medio"</formula>
    </cfRule>
    <cfRule type="cellIs" dxfId="56" priority="120" operator="equal">
      <formula>"Bajo"</formula>
    </cfRule>
  </conditionalFormatting>
  <conditionalFormatting sqref="AF47:AF49">
    <cfRule type="cellIs" dxfId="55" priority="105" operator="between">
      <formula>8</formula>
      <formula>10</formula>
    </cfRule>
    <cfRule type="cellIs" dxfId="54" priority="106" operator="between">
      <formula>6</formula>
      <formula>7</formula>
    </cfRule>
    <cfRule type="cellIs" dxfId="53" priority="107" operator="equal">
      <formula>5</formula>
    </cfRule>
    <cfRule type="cellIs" dxfId="52" priority="108" operator="between">
      <formula>2</formula>
      <formula>4</formula>
    </cfRule>
    <cfRule type="cellIs" dxfId="51" priority="109" operator="equal">
      <formula>"Extremo"</formula>
    </cfRule>
    <cfRule type="cellIs" dxfId="50" priority="110" operator="equal">
      <formula>"Alto"</formula>
    </cfRule>
    <cfRule type="cellIs" dxfId="49" priority="111" operator="equal">
      <formula>"Medio"</formula>
    </cfRule>
    <cfRule type="cellIs" dxfId="48" priority="112" operator="equal">
      <formula>"Bajo"</formula>
    </cfRule>
  </conditionalFormatting>
  <conditionalFormatting sqref="AE78">
    <cfRule type="cellIs" dxfId="47" priority="33" operator="between">
      <formula>8</formula>
      <formula>10</formula>
    </cfRule>
    <cfRule type="cellIs" dxfId="46" priority="34" operator="between">
      <formula>6</formula>
      <formula>7</formula>
    </cfRule>
    <cfRule type="cellIs" dxfId="45" priority="35" operator="equal">
      <formula>5</formula>
    </cfRule>
    <cfRule type="cellIs" dxfId="44" priority="36" operator="between">
      <formula>2</formula>
      <formula>4</formula>
    </cfRule>
    <cfRule type="cellIs" dxfId="43" priority="37" operator="equal">
      <formula>"Extremo"</formula>
    </cfRule>
    <cfRule type="cellIs" dxfId="42" priority="38" operator="equal">
      <formula>"Alto"</formula>
    </cfRule>
    <cfRule type="cellIs" dxfId="41" priority="39" operator="equal">
      <formula>"Medio"</formula>
    </cfRule>
    <cfRule type="cellIs" dxfId="40" priority="40" operator="equal">
      <formula>"Bajo"</formula>
    </cfRule>
  </conditionalFormatting>
  <conditionalFormatting sqref="AE79">
    <cfRule type="cellIs" dxfId="39" priority="25" operator="between">
      <formula>8</formula>
      <formula>10</formula>
    </cfRule>
    <cfRule type="cellIs" dxfId="38" priority="26" operator="between">
      <formula>6</formula>
      <formula>7</formula>
    </cfRule>
    <cfRule type="cellIs" dxfId="37" priority="27" operator="equal">
      <formula>5</formula>
    </cfRule>
    <cfRule type="cellIs" dxfId="36" priority="28" operator="between">
      <formula>2</formula>
      <formula>4</formula>
    </cfRule>
    <cfRule type="cellIs" dxfId="35" priority="29" operator="equal">
      <formula>"Extremo"</formula>
    </cfRule>
    <cfRule type="cellIs" dxfId="34" priority="30" operator="equal">
      <formula>"Alto"</formula>
    </cfRule>
    <cfRule type="cellIs" dxfId="33" priority="31" operator="equal">
      <formula>"Medio"</formula>
    </cfRule>
    <cfRule type="cellIs" dxfId="32" priority="32" operator="equal">
      <formula>"Bajo"</formula>
    </cfRule>
  </conditionalFormatting>
  <conditionalFormatting sqref="AE80:AE81 AF77:AF81">
    <cfRule type="cellIs" dxfId="31" priority="49" operator="between">
      <formula>8</formula>
      <formula>10</formula>
    </cfRule>
    <cfRule type="cellIs" dxfId="30" priority="50" operator="between">
      <formula>6</formula>
      <formula>7</formula>
    </cfRule>
    <cfRule type="cellIs" dxfId="29" priority="51" operator="equal">
      <formula>5</formula>
    </cfRule>
    <cfRule type="cellIs" dxfId="28" priority="52" operator="between">
      <formula>2</formula>
      <formula>4</formula>
    </cfRule>
    <cfRule type="cellIs" dxfId="27" priority="53" operator="equal">
      <formula>"Extremo"</formula>
    </cfRule>
    <cfRule type="cellIs" dxfId="26" priority="54" operator="equal">
      <formula>"Alto"</formula>
    </cfRule>
    <cfRule type="cellIs" dxfId="25" priority="55" operator="equal">
      <formula>"Medio"</formula>
    </cfRule>
    <cfRule type="cellIs" dxfId="24" priority="56" operator="equal">
      <formula>"Bajo"</formula>
    </cfRule>
  </conditionalFormatting>
  <conditionalFormatting sqref="AE76:AF76 AE77">
    <cfRule type="cellIs" dxfId="23" priority="41" operator="between">
      <formula>8</formula>
      <formula>10</formula>
    </cfRule>
    <cfRule type="cellIs" dxfId="22" priority="42" operator="between">
      <formula>6</formula>
      <formula>7</formula>
    </cfRule>
    <cfRule type="cellIs" dxfId="21" priority="43" operator="equal">
      <formula>5</formula>
    </cfRule>
    <cfRule type="cellIs" dxfId="20" priority="44" operator="between">
      <formula>2</formula>
      <formula>4</formula>
    </cfRule>
    <cfRule type="cellIs" dxfId="19" priority="45" operator="equal">
      <formula>"Extremo"</formula>
    </cfRule>
    <cfRule type="cellIs" dxfId="18" priority="46" operator="equal">
      <formula>"Alto"</formula>
    </cfRule>
    <cfRule type="cellIs" dxfId="17" priority="47" operator="equal">
      <formula>"Medio"</formula>
    </cfRule>
    <cfRule type="cellIs" dxfId="16" priority="48" operator="equal">
      <formula>"Bajo"</formula>
    </cfRule>
  </conditionalFormatting>
  <conditionalFormatting sqref="AE67:AF68">
    <cfRule type="cellIs" dxfId="15" priority="9" operator="between">
      <formula>8</formula>
      <formula>10</formula>
    </cfRule>
    <cfRule type="cellIs" dxfId="14" priority="10" operator="between">
      <formula>6</formula>
      <formula>7</formula>
    </cfRule>
    <cfRule type="cellIs" dxfId="13" priority="11" operator="equal">
      <formula>5</formula>
    </cfRule>
    <cfRule type="cellIs" dxfId="12" priority="12" operator="between">
      <formula>2</formula>
      <formula>4</formula>
    </cfRule>
    <cfRule type="cellIs" dxfId="11" priority="13" operator="equal">
      <formula>"Extremo"</formula>
    </cfRule>
    <cfRule type="cellIs" dxfId="10" priority="14" operator="equal">
      <formula>"Alto"</formula>
    </cfRule>
    <cfRule type="cellIs" dxfId="9" priority="15" operator="equal">
      <formula>"Medio"</formula>
    </cfRule>
    <cfRule type="cellIs" dxfId="8" priority="16" operator="equal">
      <formula>"Bajo"</formula>
    </cfRule>
  </conditionalFormatting>
  <conditionalFormatting sqref="AE26:AF26">
    <cfRule type="cellIs" dxfId="7" priority="1" operator="between">
      <formula>8</formula>
      <formula>10</formula>
    </cfRule>
    <cfRule type="cellIs" dxfId="6" priority="2" operator="between">
      <formula>6</formula>
      <formula>7</formula>
    </cfRule>
    <cfRule type="cellIs" dxfId="5" priority="3" operator="equal">
      <formula>5</formula>
    </cfRule>
    <cfRule type="cellIs" dxfId="4" priority="4" operator="between">
      <formula>2</formula>
      <formula>4</formula>
    </cfRule>
    <cfRule type="cellIs" dxfId="3" priority="5" operator="equal">
      <formula>"Extremo"</formula>
    </cfRule>
    <cfRule type="cellIs" dxfId="2" priority="6" operator="equal">
      <formula>"Alto"</formula>
    </cfRule>
    <cfRule type="cellIs" dxfId="1" priority="7" operator="equal">
      <formula>"Medio"</formula>
    </cfRule>
    <cfRule type="cellIs" dxfId="0" priority="8" operator="equal">
      <formula>"Bajo"</formula>
    </cfRule>
  </conditionalFormatting>
  <dataValidations count="13">
    <dataValidation type="list" allowBlank="1" showInputMessage="1" showErrorMessage="1" sqref="Z100:Z131 Z70:Z81 I8:I132" xr:uid="{00000000-0002-0000-0000-000000000000}">
      <formula1>"Insignificante,Menor,Moderado,Mayor,Catastrófico"</formula1>
    </dataValidation>
    <dataValidation type="list" allowBlank="1" showInputMessage="1" showErrorMessage="1" sqref="D14:D26 D35:D60 D64:D68 D82:D132" xr:uid="{00000000-0002-0000-0000-000001000000}">
      <formula1>$AI$8:$AI$23</formula1>
    </dataValidation>
    <dataValidation type="list" allowBlank="1" showInputMessage="1" showErrorMessage="1" sqref="C8:C26 C35:C132" xr:uid="{00000000-0002-0000-0000-000002000000}">
      <formula1>$AH$8:$AH$14</formula1>
    </dataValidation>
    <dataValidation type="list" allowBlank="1" showInputMessage="1" showErrorMessage="1" sqref="C27:C34" xr:uid="{00000000-0002-0000-0000-000003000000}">
      <formula1>$AH$8:$AH$15</formula1>
    </dataValidation>
    <dataValidation type="list" allowBlank="1" showInputMessage="1" showErrorMessage="1" sqref="D27:D34 D8:D13 D61:D63 D69:D81" xr:uid="{00000000-0002-0000-0000-000004000000}">
      <formula1>$AI$8:$AI$24</formula1>
    </dataValidation>
    <dataValidation type="list" allowBlank="1" showInputMessage="1" showErrorMessage="1" sqref="O8:O68 O82:O99 O76 O78 O80" xr:uid="{00000000-0002-0000-0000-000006000000}">
      <formula1>"Preventivo,Correctivo,Detectivo"</formula1>
    </dataValidation>
    <dataValidation type="list" allowBlank="1" showInputMessage="1" showErrorMessage="1" sqref="P8:P68 P82:P99 P76 P78 P80" xr:uid="{00000000-0002-0000-0000-000007000000}">
      <formula1>"Automatico,Manual"</formula1>
    </dataValidation>
    <dataValidation type="list" allowBlank="1" showInputMessage="1" showErrorMessage="1" sqref="Z8:Z68 Z82:Z99" xr:uid="{00000000-0002-0000-0000-000008000000}">
      <formula1>"Insignificante,Menor,Moderado,Mayor,Catastrofico"</formula1>
    </dataValidation>
    <dataValidation type="list" allowBlank="1" showInputMessage="1" showErrorMessage="1" sqref="Q8:Q68 Q82:Q99 Q76 Q78 Q80" xr:uid="{00000000-0002-0000-0000-000009000000}">
      <formula1>"Probabilidad,Impacto,Ambos"</formula1>
    </dataValidation>
    <dataValidation type="list" allowBlank="1" showInputMessage="1" showErrorMessage="1" sqref="Q69:Q75 Q77 Q79 Q81" xr:uid="{00000000-0002-0000-0000-00000A000000}">
      <formula1>$AL$8:$AL$9</formula1>
    </dataValidation>
    <dataValidation type="list" allowBlank="1" showInputMessage="1" showErrorMessage="1" sqref="P69:P75 P77 P79 P81" xr:uid="{00000000-0002-0000-0000-00000B000000}">
      <formula1>$AK$8:$AK$9</formula1>
    </dataValidation>
    <dataValidation type="list" allowBlank="1" showInputMessage="1" showErrorMessage="1" sqref="O69:O75 O77 O79 O81" xr:uid="{00000000-0002-0000-0000-00000C000000}">
      <formula1>$AJ$8:$AJ$10</formula1>
    </dataValidation>
    <dataValidation type="list" allowBlank="1" showInputMessage="1" showErrorMessage="1" sqref="H8:H132 Y8:Y99" xr:uid="{00000000-0002-0000-0000-000005000000}">
      <formula1>"Raro,Poco Probable,Posible,Probable,Casi Seguro"</formula1>
    </dataValidation>
  </dataValidations>
  <pageMargins left="0.70866141732283472" right="0.70866141732283472" top="0.74803149606299213" bottom="0.74803149606299213" header="0.31496062992125984" footer="0.31496062992125984"/>
  <pageSetup scale="27" fitToHeight="0"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topLeftCell="A25" workbookViewId="0">
      <selection activeCell="A29" sqref="A29:D31"/>
    </sheetView>
  </sheetViews>
  <sheetFormatPr baseColWidth="10" defaultRowHeight="15" x14ac:dyDescent="0.25"/>
  <cols>
    <col min="1" max="1" width="20.7109375" customWidth="1"/>
    <col min="2" max="2" width="60.7109375" customWidth="1"/>
    <col min="3" max="4" width="15.7109375" customWidth="1"/>
  </cols>
  <sheetData>
    <row r="1" spans="1:4" x14ac:dyDescent="0.25">
      <c r="A1" s="169" t="s">
        <v>76</v>
      </c>
      <c r="B1" s="169"/>
      <c r="C1" s="169"/>
      <c r="D1" s="169"/>
    </row>
    <row r="2" spans="1:4" x14ac:dyDescent="0.25">
      <c r="A2" s="169"/>
      <c r="B2" s="169"/>
      <c r="C2" s="169"/>
      <c r="D2" s="169"/>
    </row>
    <row r="3" spans="1:4" x14ac:dyDescent="0.25">
      <c r="A3" s="169"/>
      <c r="B3" s="169"/>
      <c r="C3" s="169"/>
      <c r="D3" s="169"/>
    </row>
    <row r="4" spans="1:4" x14ac:dyDescent="0.25">
      <c r="A4" s="192" t="s">
        <v>77</v>
      </c>
      <c r="B4" s="192"/>
      <c r="C4" s="192"/>
      <c r="D4" s="192"/>
    </row>
    <row r="5" spans="1:4" ht="19.5" customHeight="1" x14ac:dyDescent="0.25">
      <c r="A5" s="33" t="s">
        <v>0</v>
      </c>
      <c r="B5" s="190" t="s">
        <v>78</v>
      </c>
      <c r="C5" s="190"/>
      <c r="D5" s="190"/>
    </row>
    <row r="6" spans="1:4" ht="41.25" customHeight="1" x14ac:dyDescent="0.25">
      <c r="A6" s="33" t="s">
        <v>1</v>
      </c>
      <c r="B6" s="190" t="s">
        <v>98</v>
      </c>
      <c r="C6" s="190"/>
      <c r="D6" s="190"/>
    </row>
    <row r="7" spans="1:4" ht="31.5" customHeight="1" x14ac:dyDescent="0.25">
      <c r="A7" s="33" t="s">
        <v>22</v>
      </c>
      <c r="B7" s="190" t="s">
        <v>79</v>
      </c>
      <c r="C7" s="190"/>
      <c r="D7" s="190"/>
    </row>
    <row r="8" spans="1:4" ht="47.25" customHeight="1" x14ac:dyDescent="0.25">
      <c r="A8" s="33" t="s">
        <v>5</v>
      </c>
      <c r="B8" s="190" t="s">
        <v>80</v>
      </c>
      <c r="C8" s="190"/>
      <c r="D8" s="190"/>
    </row>
    <row r="9" spans="1:4" ht="31.5" customHeight="1" x14ac:dyDescent="0.25">
      <c r="A9" s="33" t="s">
        <v>8</v>
      </c>
      <c r="B9" s="190" t="s">
        <v>81</v>
      </c>
      <c r="C9" s="190"/>
      <c r="D9" s="190"/>
    </row>
    <row r="10" spans="1:4" ht="64.5" customHeight="1" x14ac:dyDescent="0.25">
      <c r="A10" s="33" t="s">
        <v>9</v>
      </c>
      <c r="B10" s="190" t="s">
        <v>82</v>
      </c>
      <c r="C10" s="190"/>
      <c r="D10" s="190"/>
    </row>
    <row r="11" spans="1:4" ht="60" customHeight="1" x14ac:dyDescent="0.25">
      <c r="A11" s="33" t="s">
        <v>2</v>
      </c>
      <c r="B11" s="190" t="s">
        <v>100</v>
      </c>
      <c r="C11" s="190"/>
      <c r="D11" s="190"/>
    </row>
    <row r="12" spans="1:4" ht="60" customHeight="1" x14ac:dyDescent="0.25">
      <c r="A12" s="33" t="s">
        <v>3</v>
      </c>
      <c r="B12" s="190" t="s">
        <v>101</v>
      </c>
      <c r="C12" s="190"/>
      <c r="D12" s="190"/>
    </row>
    <row r="13" spans="1:4" ht="63" customHeight="1" x14ac:dyDescent="0.25">
      <c r="A13" s="33" t="s">
        <v>4</v>
      </c>
      <c r="B13" s="190" t="s">
        <v>83</v>
      </c>
      <c r="C13" s="190"/>
      <c r="D13" s="190"/>
    </row>
    <row r="14" spans="1:4" x14ac:dyDescent="0.25">
      <c r="A14" s="31"/>
      <c r="B14" s="31"/>
      <c r="C14" s="31"/>
      <c r="D14" s="31"/>
    </row>
    <row r="15" spans="1:4" x14ac:dyDescent="0.25">
      <c r="A15" s="191" t="s">
        <v>6</v>
      </c>
      <c r="B15" s="191"/>
      <c r="C15" s="191"/>
      <c r="D15" s="191"/>
    </row>
    <row r="16" spans="1:4" ht="78" customHeight="1" x14ac:dyDescent="0.25">
      <c r="A16" s="33" t="s">
        <v>29</v>
      </c>
      <c r="B16" s="190" t="s">
        <v>84</v>
      </c>
      <c r="C16" s="190"/>
      <c r="D16" s="190"/>
    </row>
    <row r="17" spans="1:4" ht="87.75" customHeight="1" x14ac:dyDescent="0.25">
      <c r="A17" s="33" t="s">
        <v>30</v>
      </c>
      <c r="B17" s="190" t="s">
        <v>85</v>
      </c>
      <c r="C17" s="190"/>
      <c r="D17" s="190"/>
    </row>
    <row r="18" spans="1:4" ht="47.25" customHeight="1" x14ac:dyDescent="0.25">
      <c r="A18" s="33" t="s">
        <v>31</v>
      </c>
      <c r="B18" s="190" t="s">
        <v>102</v>
      </c>
      <c r="C18" s="190"/>
      <c r="D18" s="190"/>
    </row>
    <row r="19" spans="1:4" ht="49.5" customHeight="1" x14ac:dyDescent="0.25">
      <c r="A19" s="33" t="s">
        <v>32</v>
      </c>
      <c r="B19" s="190" t="s">
        <v>127</v>
      </c>
      <c r="C19" s="190"/>
      <c r="D19" s="190"/>
    </row>
    <row r="20" spans="1:4" ht="105.75" customHeight="1" x14ac:dyDescent="0.25">
      <c r="A20" s="33" t="s">
        <v>33</v>
      </c>
      <c r="B20" s="190" t="s">
        <v>86</v>
      </c>
      <c r="C20" s="190"/>
      <c r="D20" s="190"/>
    </row>
    <row r="21" spans="1:4" ht="93.75" customHeight="1" x14ac:dyDescent="0.25">
      <c r="A21" s="33" t="s">
        <v>38</v>
      </c>
      <c r="B21" s="190" t="s">
        <v>87</v>
      </c>
      <c r="C21" s="190"/>
      <c r="D21" s="190"/>
    </row>
    <row r="22" spans="1:4" ht="33" customHeight="1" x14ac:dyDescent="0.25">
      <c r="A22" s="33" t="s">
        <v>21</v>
      </c>
      <c r="B22" s="190" t="s">
        <v>88</v>
      </c>
      <c r="C22" s="190"/>
      <c r="D22" s="190"/>
    </row>
    <row r="23" spans="1:4" x14ac:dyDescent="0.25">
      <c r="A23" s="32"/>
      <c r="B23" s="31"/>
      <c r="C23" s="31"/>
      <c r="D23" s="31"/>
    </row>
    <row r="24" spans="1:4" ht="15" customHeight="1" x14ac:dyDescent="0.25">
      <c r="A24" s="191" t="s">
        <v>10</v>
      </c>
      <c r="B24" s="191"/>
      <c r="C24" s="191"/>
      <c r="D24" s="191"/>
    </row>
    <row r="25" spans="1:4" ht="54" customHeight="1" x14ac:dyDescent="0.25">
      <c r="A25" s="30" t="s">
        <v>2</v>
      </c>
      <c r="B25" s="190" t="s">
        <v>89</v>
      </c>
      <c r="C25" s="190"/>
      <c r="D25" s="190"/>
    </row>
    <row r="26" spans="1:4" ht="51.75" customHeight="1" x14ac:dyDescent="0.25">
      <c r="A26" s="30" t="s">
        <v>3</v>
      </c>
      <c r="B26" s="190" t="s">
        <v>90</v>
      </c>
      <c r="C26" s="190"/>
      <c r="D26" s="190"/>
    </row>
    <row r="27" spans="1:4" ht="52.5" customHeight="1" x14ac:dyDescent="0.25">
      <c r="A27" s="30" t="s">
        <v>19</v>
      </c>
      <c r="B27" s="190" t="s">
        <v>91</v>
      </c>
      <c r="C27" s="190"/>
      <c r="D27" s="190"/>
    </row>
    <row r="29" spans="1:4" x14ac:dyDescent="0.25">
      <c r="A29" s="191" t="s">
        <v>347</v>
      </c>
      <c r="B29" s="191"/>
      <c r="C29" s="191"/>
      <c r="D29" s="191"/>
    </row>
    <row r="30" spans="1:4" ht="46.5" customHeight="1" x14ac:dyDescent="0.25">
      <c r="A30" s="30" t="s">
        <v>351</v>
      </c>
      <c r="B30" s="190" t="s">
        <v>352</v>
      </c>
      <c r="C30" s="190"/>
      <c r="D30" s="190"/>
    </row>
    <row r="31" spans="1:4" ht="36" customHeight="1" x14ac:dyDescent="0.25">
      <c r="A31" s="30" t="s">
        <v>348</v>
      </c>
      <c r="B31" s="190" t="s">
        <v>349</v>
      </c>
      <c r="C31" s="190"/>
      <c r="D31" s="190"/>
    </row>
  </sheetData>
  <mergeCells count="26">
    <mergeCell ref="B31:D31"/>
    <mergeCell ref="A29:D29"/>
    <mergeCell ref="B30:D30"/>
    <mergeCell ref="A1:D3"/>
    <mergeCell ref="B16:D16"/>
    <mergeCell ref="B17:D17"/>
    <mergeCell ref="B18:D18"/>
    <mergeCell ref="B19:D19"/>
    <mergeCell ref="B10:D10"/>
    <mergeCell ref="B11:D11"/>
    <mergeCell ref="B12:D12"/>
    <mergeCell ref="B13:D13"/>
    <mergeCell ref="A15:D15"/>
    <mergeCell ref="B9:D9"/>
    <mergeCell ref="A4:D4"/>
    <mergeCell ref="B5:D5"/>
    <mergeCell ref="B6:D6"/>
    <mergeCell ref="B7:D7"/>
    <mergeCell ref="B8:D8"/>
    <mergeCell ref="B26:D26"/>
    <mergeCell ref="B27:D27"/>
    <mergeCell ref="B20:D20"/>
    <mergeCell ref="B21:D21"/>
    <mergeCell ref="B22:D22"/>
    <mergeCell ref="A24:D24"/>
    <mergeCell ref="B25:D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workbookViewId="0">
      <selection activeCell="A25" sqref="A25"/>
    </sheetView>
  </sheetViews>
  <sheetFormatPr baseColWidth="10" defaultRowHeight="15" x14ac:dyDescent="0.25"/>
  <cols>
    <col min="1" max="1" width="39.7109375" bestFit="1" customWidth="1"/>
    <col min="3" max="3" width="14.140625" bestFit="1" customWidth="1"/>
    <col min="5" max="5" width="22.7109375" bestFit="1" customWidth="1"/>
    <col min="7" max="7" width="19" customWidth="1"/>
  </cols>
  <sheetData>
    <row r="1" spans="1:7" x14ac:dyDescent="0.25">
      <c r="A1" s="29" t="s">
        <v>60</v>
      </c>
      <c r="C1" s="29" t="s">
        <v>61</v>
      </c>
      <c r="E1" s="29" t="s">
        <v>66</v>
      </c>
      <c r="G1" s="29" t="s">
        <v>65</v>
      </c>
    </row>
    <row r="2" spans="1:7" x14ac:dyDescent="0.25">
      <c r="A2" s="28" t="s">
        <v>39</v>
      </c>
      <c r="C2" s="28" t="s">
        <v>93</v>
      </c>
      <c r="E2" s="28" t="s">
        <v>67</v>
      </c>
      <c r="G2" s="28" t="s">
        <v>72</v>
      </c>
    </row>
    <row r="3" spans="1:7" x14ac:dyDescent="0.25">
      <c r="A3" s="28" t="s">
        <v>40</v>
      </c>
      <c r="C3" s="28" t="s">
        <v>62</v>
      </c>
      <c r="E3" s="28" t="s">
        <v>68</v>
      </c>
      <c r="G3" s="28" t="s">
        <v>73</v>
      </c>
    </row>
    <row r="4" spans="1:7" x14ac:dyDescent="0.25">
      <c r="A4" s="28" t="s">
        <v>41</v>
      </c>
      <c r="C4" s="28" t="s">
        <v>94</v>
      </c>
      <c r="E4" s="28" t="s">
        <v>69</v>
      </c>
      <c r="G4" s="28" t="s">
        <v>74</v>
      </c>
    </row>
    <row r="5" spans="1:7" x14ac:dyDescent="0.25">
      <c r="A5" s="28" t="s">
        <v>42</v>
      </c>
      <c r="C5" s="28" t="s">
        <v>63</v>
      </c>
      <c r="E5" s="28" t="s">
        <v>70</v>
      </c>
      <c r="G5" s="28" t="s">
        <v>75</v>
      </c>
    </row>
    <row r="6" spans="1:7" x14ac:dyDescent="0.25">
      <c r="A6" s="28" t="s">
        <v>92</v>
      </c>
      <c r="C6" s="28" t="s">
        <v>64</v>
      </c>
      <c r="E6" s="28" t="s">
        <v>71</v>
      </c>
    </row>
    <row r="7" spans="1:7" x14ac:dyDescent="0.25">
      <c r="A7" s="28" t="s">
        <v>43</v>
      </c>
      <c r="C7" s="28" t="s">
        <v>95</v>
      </c>
    </row>
    <row r="8" spans="1:7" x14ac:dyDescent="0.25">
      <c r="A8" s="28" t="s">
        <v>44</v>
      </c>
      <c r="C8" s="28" t="s">
        <v>96</v>
      </c>
    </row>
    <row r="9" spans="1:7" x14ac:dyDescent="0.25">
      <c r="A9" s="28" t="s">
        <v>45</v>
      </c>
    </row>
    <row r="10" spans="1:7" x14ac:dyDescent="0.25">
      <c r="A10" s="28" t="s">
        <v>46</v>
      </c>
    </row>
    <row r="11" spans="1:7" x14ac:dyDescent="0.25">
      <c r="A11" s="28" t="s">
        <v>47</v>
      </c>
    </row>
    <row r="12" spans="1:7" x14ac:dyDescent="0.25">
      <c r="A12" s="28" t="s">
        <v>48</v>
      </c>
    </row>
    <row r="13" spans="1:7" x14ac:dyDescent="0.25">
      <c r="A13" s="28" t="s">
        <v>49</v>
      </c>
    </row>
    <row r="14" spans="1:7" x14ac:dyDescent="0.25">
      <c r="A14" s="28" t="s">
        <v>50</v>
      </c>
    </row>
    <row r="15" spans="1:7" x14ac:dyDescent="0.25">
      <c r="A15" s="28" t="s">
        <v>51</v>
      </c>
    </row>
    <row r="16" spans="1:7" x14ac:dyDescent="0.25">
      <c r="A16" s="28" t="s">
        <v>52</v>
      </c>
    </row>
    <row r="17" spans="1:1" x14ac:dyDescent="0.25">
      <c r="A17" s="28" t="s">
        <v>53</v>
      </c>
    </row>
    <row r="18" spans="1:1" x14ac:dyDescent="0.25">
      <c r="A18" s="28" t="s">
        <v>54</v>
      </c>
    </row>
    <row r="19" spans="1:1" x14ac:dyDescent="0.25">
      <c r="A19" s="28" t="s">
        <v>55</v>
      </c>
    </row>
    <row r="20" spans="1:1" x14ac:dyDescent="0.25">
      <c r="A20" s="28" t="s">
        <v>56</v>
      </c>
    </row>
    <row r="21" spans="1:1" x14ac:dyDescent="0.25">
      <c r="A21" s="28" t="s">
        <v>57</v>
      </c>
    </row>
    <row r="22" spans="1:1" x14ac:dyDescent="0.25">
      <c r="A22" s="28" t="s">
        <v>58</v>
      </c>
    </row>
    <row r="23" spans="1:1" x14ac:dyDescent="0.25">
      <c r="A23" s="28" t="s">
        <v>59</v>
      </c>
    </row>
    <row r="24" spans="1:1" x14ac:dyDescent="0.25">
      <c r="A24" s="43" t="s">
        <v>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F-SG-004 Mapa de Riesgos</vt:lpstr>
      <vt:lpstr>Instr. Mapa Riesgos</vt:lpstr>
      <vt:lpstr>Parámetros</vt:lpstr>
      <vt:lpstr>'F-SG-004 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Gestión Integral de Riesgos - (Matriz - Planes de Tratamiento - Gestión de la Materialización)</dc:title>
  <dc:creator>Hugo Fernando Ramírez Ospina;Cristhian Giovanni Riaño Toloza</dc:creator>
  <cp:keywords>Riesgos, Probabilidad, Impacto, Gestión, Valor Inherente, Valor Residual, Controles, Tratamiento, Acciones, Efectos, Materialización</cp:keywords>
  <cp:lastModifiedBy>Daniel Díaz Díaz</cp:lastModifiedBy>
  <cp:lastPrinted>2019-01-31T20:58:18Z</cp:lastPrinted>
  <dcterms:created xsi:type="dcterms:W3CDTF">2014-01-30T13:08:21Z</dcterms:created>
  <dcterms:modified xsi:type="dcterms:W3CDTF">2020-06-10T02:08:56Z</dcterms:modified>
  <cp:category>Herramientas de Gestión</cp:category>
</cp:coreProperties>
</file>