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Daniel\Desktop\SGI IDEAM\Mapa de Riesgos\Matriz de Riesgos\"/>
    </mc:Choice>
  </mc:AlternateContent>
  <xr:revisionPtr revIDLastSave="0" documentId="13_ncr:1_{E9C3A2F6-FC63-4EB4-A46C-A6ECCF489F02}" xr6:coauthVersionLast="45" xr6:coauthVersionMax="45" xr10:uidLastSave="{00000000-0000-0000-0000-000000000000}"/>
  <bookViews>
    <workbookView xWindow="-120" yWindow="-120" windowWidth="20730" windowHeight="11160" xr2:uid="{00000000-000D-0000-FFFF-FFFF00000000}"/>
  </bookViews>
  <sheets>
    <sheet name="E-SGI-F006 Mapa de Riesgos" sheetId="2" r:id="rId1"/>
    <sheet name="MapadeCalor" sheetId="7" r:id="rId2"/>
    <sheet name="Instr. Mapa Riesgos" sheetId="6" r:id="rId3"/>
    <sheet name="Parámetros" sheetId="3" state="hidden" r:id="rId4"/>
  </sheets>
  <definedNames>
    <definedName name="_xlnm._FilterDatabase" localSheetId="0" hidden="1">'E-SGI-F006 Mapa de Riesgos'!$B$6:$AF$89</definedName>
    <definedName name="_xlnm.Print_Titles" localSheetId="0">'E-SGI-F006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5" i="2" l="1"/>
  <c r="U85" i="2"/>
  <c r="V85" i="2" s="1"/>
  <c r="J88" i="2"/>
  <c r="K88" i="2"/>
  <c r="AA88" i="2"/>
  <c r="AB88" i="2"/>
  <c r="AC88" i="2" s="1"/>
  <c r="J89" i="2"/>
  <c r="K89" i="2"/>
  <c r="AA89" i="2"/>
  <c r="AB89" i="2"/>
  <c r="AD89" i="2"/>
  <c r="J87" i="2"/>
  <c r="K87" i="2"/>
  <c r="L87" i="2" s="1"/>
  <c r="J83" i="2"/>
  <c r="K83" i="2"/>
  <c r="J84" i="2"/>
  <c r="K84" i="2"/>
  <c r="L84" i="2" s="1"/>
  <c r="J85" i="2"/>
  <c r="K85" i="2"/>
  <c r="M85" i="2" s="1"/>
  <c r="J86" i="2"/>
  <c r="K86" i="2"/>
  <c r="L89" i="2" l="1"/>
  <c r="AD88" i="2"/>
  <c r="L86" i="2"/>
  <c r="L85" i="2"/>
  <c r="L83" i="2"/>
  <c r="AC89" i="2"/>
  <c r="L88" i="2"/>
  <c r="W23" i="2"/>
  <c r="T23" i="2"/>
  <c r="S23" i="2"/>
  <c r="R23" i="2"/>
  <c r="W22" i="2"/>
  <c r="T22" i="2"/>
  <c r="S22" i="2"/>
  <c r="U22" i="2" s="1"/>
  <c r="V22" i="2" s="1"/>
  <c r="R22" i="2"/>
  <c r="W21" i="2"/>
  <c r="T21" i="2"/>
  <c r="S21" i="2"/>
  <c r="U21" i="2" s="1"/>
  <c r="V21" i="2" s="1"/>
  <c r="R21" i="2"/>
  <c r="W20" i="2"/>
  <c r="T20" i="2"/>
  <c r="S20" i="2"/>
  <c r="U20" i="2" s="1"/>
  <c r="V20" i="2" s="1"/>
  <c r="R20" i="2"/>
  <c r="W19" i="2"/>
  <c r="T19" i="2"/>
  <c r="S19" i="2"/>
  <c r="R19" i="2"/>
  <c r="U19" i="2" l="1"/>
  <c r="V19" i="2" s="1"/>
  <c r="U23" i="2"/>
  <c r="V23" i="2" s="1"/>
  <c r="K8" i="2" l="1"/>
  <c r="J8" i="2"/>
  <c r="M8" i="2" s="1"/>
  <c r="AA9" i="2" l="1"/>
  <c r="AB9" i="2"/>
  <c r="AA10" i="2"/>
  <c r="AB10" i="2"/>
  <c r="AA11" i="2"/>
  <c r="AB11" i="2"/>
  <c r="AA12" i="2"/>
  <c r="AB12" i="2"/>
  <c r="AC12" i="2" s="1"/>
  <c r="AA13" i="2"/>
  <c r="AB13" i="2"/>
  <c r="AA14" i="2"/>
  <c r="AB14" i="2"/>
  <c r="AA15" i="2"/>
  <c r="AB15" i="2"/>
  <c r="AA16" i="2"/>
  <c r="AD16" i="2" s="1"/>
  <c r="AB16" i="2"/>
  <c r="AC16" i="2"/>
  <c r="AA17" i="2"/>
  <c r="AB17" i="2"/>
  <c r="AA18" i="2"/>
  <c r="AB18" i="2"/>
  <c r="AA19" i="2"/>
  <c r="AB19" i="2"/>
  <c r="AA20" i="2"/>
  <c r="AB20" i="2"/>
  <c r="AC20" i="2" s="1"/>
  <c r="AA21" i="2"/>
  <c r="AB21" i="2"/>
  <c r="AA22" i="2"/>
  <c r="AB22" i="2"/>
  <c r="AA23" i="2"/>
  <c r="AB23" i="2"/>
  <c r="AA24" i="2"/>
  <c r="AD24" i="2" s="1"/>
  <c r="AB24" i="2"/>
  <c r="AC24" i="2"/>
  <c r="AA25" i="2"/>
  <c r="AB25" i="2"/>
  <c r="AA26" i="2"/>
  <c r="AB26" i="2"/>
  <c r="AC26" i="2" s="1"/>
  <c r="AA27" i="2"/>
  <c r="AB27" i="2"/>
  <c r="AA28" i="2"/>
  <c r="AB28" i="2"/>
  <c r="AC28" i="2" s="1"/>
  <c r="AA29" i="2"/>
  <c r="AB29" i="2"/>
  <c r="AA30" i="2"/>
  <c r="AD30" i="2" s="1"/>
  <c r="AB30" i="2"/>
  <c r="AA31" i="2"/>
  <c r="AB31" i="2"/>
  <c r="AA32" i="2"/>
  <c r="AD32" i="2" s="1"/>
  <c r="AB32" i="2"/>
  <c r="AC32" i="2"/>
  <c r="AA33" i="2"/>
  <c r="AB33" i="2"/>
  <c r="AA34" i="2"/>
  <c r="AB34" i="2"/>
  <c r="AC34" i="2" s="1"/>
  <c r="AA35" i="2"/>
  <c r="AB35" i="2"/>
  <c r="AA36" i="2"/>
  <c r="AB36" i="2"/>
  <c r="AC36" i="2" s="1"/>
  <c r="AA37" i="2"/>
  <c r="AB37" i="2"/>
  <c r="AA38" i="2"/>
  <c r="AB38" i="2"/>
  <c r="AA39" i="2"/>
  <c r="AB39" i="2"/>
  <c r="AA40" i="2"/>
  <c r="AD40" i="2" s="1"/>
  <c r="AB40" i="2"/>
  <c r="AC40" i="2"/>
  <c r="AA41" i="2"/>
  <c r="AB41" i="2"/>
  <c r="AA42" i="2"/>
  <c r="AB42" i="2"/>
  <c r="AC42" i="2" s="1"/>
  <c r="AA43" i="2"/>
  <c r="AB43" i="2"/>
  <c r="AA44" i="2"/>
  <c r="AB44" i="2"/>
  <c r="AC44" i="2" s="1"/>
  <c r="AA45" i="2"/>
  <c r="AB45" i="2"/>
  <c r="AA46" i="2"/>
  <c r="AD46" i="2" s="1"/>
  <c r="AB46" i="2"/>
  <c r="AA47" i="2"/>
  <c r="AB47" i="2"/>
  <c r="AA48" i="2"/>
  <c r="AD48" i="2" s="1"/>
  <c r="AB48" i="2"/>
  <c r="AC48" i="2"/>
  <c r="AA49" i="2"/>
  <c r="AB49" i="2"/>
  <c r="AA50" i="2"/>
  <c r="AB50" i="2"/>
  <c r="AC50" i="2" s="1"/>
  <c r="AA51" i="2"/>
  <c r="AB51" i="2"/>
  <c r="AA52" i="2"/>
  <c r="AB52" i="2"/>
  <c r="AC52" i="2" s="1"/>
  <c r="AA53" i="2"/>
  <c r="AB53" i="2"/>
  <c r="AA54" i="2"/>
  <c r="AB54" i="2"/>
  <c r="AA55" i="2"/>
  <c r="AB55" i="2"/>
  <c r="AA56" i="2"/>
  <c r="AD56" i="2" s="1"/>
  <c r="AB56" i="2"/>
  <c r="AC56" i="2"/>
  <c r="AA57" i="2"/>
  <c r="AB57" i="2"/>
  <c r="AA58" i="2"/>
  <c r="AB58" i="2"/>
  <c r="AC58" i="2" s="1"/>
  <c r="AA59" i="2"/>
  <c r="AB59" i="2"/>
  <c r="AA60" i="2"/>
  <c r="AB60" i="2"/>
  <c r="AC60" i="2" s="1"/>
  <c r="AA61" i="2"/>
  <c r="AB61" i="2"/>
  <c r="AA62" i="2"/>
  <c r="AD62" i="2" s="1"/>
  <c r="AB62" i="2"/>
  <c r="AA63" i="2"/>
  <c r="AB63" i="2"/>
  <c r="AA64" i="2"/>
  <c r="AD64" i="2" s="1"/>
  <c r="AB64" i="2"/>
  <c r="AC64" i="2"/>
  <c r="AA65" i="2"/>
  <c r="AB65" i="2"/>
  <c r="AA66" i="2"/>
  <c r="AB66" i="2"/>
  <c r="AC66" i="2" s="1"/>
  <c r="AA67" i="2"/>
  <c r="AB67" i="2"/>
  <c r="AA68" i="2"/>
  <c r="AB68" i="2"/>
  <c r="AC68" i="2" s="1"/>
  <c r="AA69" i="2"/>
  <c r="AB69" i="2"/>
  <c r="AA70" i="2"/>
  <c r="AB70" i="2"/>
  <c r="AA71" i="2"/>
  <c r="AB71" i="2"/>
  <c r="AA72" i="2"/>
  <c r="AD72" i="2" s="1"/>
  <c r="AB72" i="2"/>
  <c r="AC72" i="2"/>
  <c r="AA73" i="2"/>
  <c r="AB73" i="2"/>
  <c r="AA74" i="2"/>
  <c r="AB74" i="2"/>
  <c r="AC74" i="2" s="1"/>
  <c r="AA75" i="2"/>
  <c r="AB75" i="2"/>
  <c r="AA76" i="2"/>
  <c r="AB76" i="2"/>
  <c r="AC76" i="2" s="1"/>
  <c r="AA77" i="2"/>
  <c r="AB77" i="2"/>
  <c r="AA78" i="2"/>
  <c r="AD78" i="2" s="1"/>
  <c r="AB78" i="2"/>
  <c r="AA79" i="2"/>
  <c r="AB79" i="2"/>
  <c r="AA80" i="2"/>
  <c r="AD80" i="2" s="1"/>
  <c r="AB80" i="2"/>
  <c r="AC80" i="2"/>
  <c r="AA81" i="2"/>
  <c r="AB81" i="2"/>
  <c r="AA82" i="2"/>
  <c r="AB82" i="2"/>
  <c r="AC82" i="2" s="1"/>
  <c r="AA83" i="2"/>
  <c r="AB83" i="2"/>
  <c r="AA84" i="2"/>
  <c r="AB84" i="2"/>
  <c r="AC84" i="2" s="1"/>
  <c r="AA85" i="2"/>
  <c r="AB85" i="2"/>
  <c r="AA86" i="2"/>
  <c r="AB86" i="2"/>
  <c r="AA87" i="2"/>
  <c r="AD87" i="2" s="1"/>
  <c r="AB87" i="2"/>
  <c r="AA8" i="2"/>
  <c r="AB8" i="2"/>
  <c r="AD84" i="2" l="1"/>
  <c r="AC78" i="2"/>
  <c r="AD76" i="2"/>
  <c r="AC70" i="2"/>
  <c r="AD68" i="2"/>
  <c r="AC62" i="2"/>
  <c r="AD60" i="2"/>
  <c r="AC54" i="2"/>
  <c r="AD52" i="2"/>
  <c r="AC46" i="2"/>
  <c r="AD44" i="2"/>
  <c r="AC38" i="2"/>
  <c r="AD36" i="2"/>
  <c r="AC30" i="2"/>
  <c r="AD28" i="2"/>
  <c r="AC22" i="2"/>
  <c r="AD20" i="2"/>
  <c r="AD12" i="2"/>
  <c r="AD70" i="2"/>
  <c r="AD54" i="2"/>
  <c r="AD38" i="2"/>
  <c r="AD22" i="2"/>
  <c r="AC81" i="2"/>
  <c r="AD81" i="2"/>
  <c r="AC73" i="2"/>
  <c r="AD73" i="2"/>
  <c r="AC65" i="2"/>
  <c r="AD65" i="2"/>
  <c r="AC57" i="2"/>
  <c r="AD57" i="2"/>
  <c r="AC49" i="2"/>
  <c r="AD49" i="2"/>
  <c r="AC41" i="2"/>
  <c r="AD41" i="2"/>
  <c r="AC33" i="2"/>
  <c r="AD33" i="2"/>
  <c r="AC25" i="2"/>
  <c r="AD25" i="2"/>
  <c r="AC18" i="2"/>
  <c r="AD18" i="2"/>
  <c r="AC17" i="2"/>
  <c r="AD17" i="2"/>
  <c r="AC10" i="2"/>
  <c r="AD10" i="2"/>
  <c r="AC9" i="2"/>
  <c r="AD9" i="2"/>
  <c r="AD82" i="2"/>
  <c r="AD74" i="2"/>
  <c r="AD66" i="2"/>
  <c r="AD58" i="2"/>
  <c r="AD50" i="2"/>
  <c r="AD42" i="2"/>
  <c r="AD34" i="2"/>
  <c r="AD26" i="2"/>
  <c r="AD86" i="2"/>
  <c r="AC86" i="2"/>
  <c r="AC77" i="2"/>
  <c r="AD77" i="2"/>
  <c r="AC69" i="2"/>
  <c r="AD69" i="2"/>
  <c r="AC61" i="2"/>
  <c r="AD61" i="2"/>
  <c r="AC53" i="2"/>
  <c r="AD53" i="2"/>
  <c r="AC45" i="2"/>
  <c r="AD45" i="2"/>
  <c r="AC37" i="2"/>
  <c r="AD37" i="2"/>
  <c r="AC29" i="2"/>
  <c r="AD29" i="2"/>
  <c r="AC21" i="2"/>
  <c r="AD21" i="2"/>
  <c r="AC14" i="2"/>
  <c r="AD14" i="2"/>
  <c r="AC13" i="2"/>
  <c r="AD13" i="2"/>
  <c r="AC8" i="2"/>
  <c r="AD85" i="2"/>
  <c r="AC83" i="2"/>
  <c r="AC79" i="2"/>
  <c r="AC75" i="2"/>
  <c r="AC71" i="2"/>
  <c r="AC67" i="2"/>
  <c r="AC63" i="2"/>
  <c r="AC59" i="2"/>
  <c r="AC55" i="2"/>
  <c r="AC51" i="2"/>
  <c r="AC47" i="2"/>
  <c r="AC43" i="2"/>
  <c r="AC39" i="2"/>
  <c r="AC35" i="2"/>
  <c r="AC31" i="2"/>
  <c r="AC27" i="2"/>
  <c r="AC23" i="2"/>
  <c r="AC19" i="2"/>
  <c r="AC15" i="2"/>
  <c r="AC11" i="2"/>
  <c r="AD83" i="2"/>
  <c r="AD79" i="2"/>
  <c r="AD75" i="2"/>
  <c r="AD71" i="2"/>
  <c r="AD67" i="2"/>
  <c r="AD63" i="2"/>
  <c r="AD59" i="2"/>
  <c r="AD55" i="2"/>
  <c r="AD51" i="2"/>
  <c r="AD47" i="2"/>
  <c r="AD43" i="2"/>
  <c r="AD39" i="2"/>
  <c r="AD35" i="2"/>
  <c r="AD31" i="2"/>
  <c r="AD27" i="2"/>
  <c r="AD23" i="2"/>
  <c r="AD19" i="2"/>
  <c r="AD15" i="2"/>
  <c r="AD11" i="2"/>
  <c r="AC85" i="2"/>
  <c r="AC87" i="2"/>
  <c r="T84" i="2"/>
  <c r="W84" i="2"/>
  <c r="S84" i="2"/>
  <c r="R84" i="2"/>
  <c r="M84" i="2"/>
  <c r="U84" i="2" l="1"/>
  <c r="V84" i="2" s="1"/>
  <c r="T83" i="2"/>
  <c r="W83" i="2"/>
  <c r="S83" i="2"/>
  <c r="R83" i="2"/>
  <c r="M83" i="2"/>
  <c r="U83" i="2" l="1"/>
  <c r="V83" i="2" s="1"/>
  <c r="T47" i="2"/>
  <c r="S47" i="2"/>
  <c r="R47" i="2"/>
  <c r="W47" i="2"/>
  <c r="J47" i="2"/>
  <c r="K47" i="2"/>
  <c r="L47" i="2" l="1"/>
  <c r="M47" i="2"/>
  <c r="U47" i="2"/>
  <c r="V47"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W26" i="2" l="1"/>
  <c r="T26" i="2"/>
  <c r="S26" i="2"/>
  <c r="R26" i="2"/>
  <c r="W25" i="2"/>
  <c r="T25" i="2"/>
  <c r="S25" i="2"/>
  <c r="R25" i="2"/>
  <c r="W24" i="2"/>
  <c r="T24" i="2"/>
  <c r="S24" i="2"/>
  <c r="R24" i="2"/>
  <c r="J24" i="2"/>
  <c r="K24" i="2"/>
  <c r="J25" i="2"/>
  <c r="K25" i="2"/>
  <c r="L25" i="2" s="1"/>
  <c r="J26" i="2"/>
  <c r="K26" i="2"/>
  <c r="M26" i="2" l="1"/>
  <c r="M25" i="2"/>
  <c r="L24" i="2"/>
  <c r="L26" i="2"/>
  <c r="M24" i="2"/>
  <c r="U24" i="2"/>
  <c r="V24" i="2" s="1"/>
  <c r="U25" i="2"/>
  <c r="V25" i="2" s="1"/>
  <c r="U26" i="2"/>
  <c r="V26" i="2" s="1"/>
  <c r="AD8" i="2" l="1"/>
  <c r="W82" i="2"/>
  <c r="T82" i="2"/>
  <c r="S82" i="2"/>
  <c r="R82" i="2"/>
  <c r="W81" i="2"/>
  <c r="T81" i="2"/>
  <c r="S81" i="2"/>
  <c r="R81" i="2"/>
  <c r="W80" i="2"/>
  <c r="T80" i="2"/>
  <c r="S80" i="2"/>
  <c r="R80" i="2"/>
  <c r="J80" i="2"/>
  <c r="K80" i="2"/>
  <c r="J81" i="2"/>
  <c r="K81" i="2"/>
  <c r="J82" i="2"/>
  <c r="K82" i="2"/>
  <c r="M82" i="2" l="1"/>
  <c r="U80" i="2"/>
  <c r="V80" i="2" s="1"/>
  <c r="U81" i="2"/>
  <c r="V81" i="2" s="1"/>
  <c r="U82" i="2"/>
  <c r="V82" i="2" s="1"/>
  <c r="L82" i="2"/>
  <c r="L81" i="2"/>
  <c r="L80" i="2"/>
  <c r="M80" i="2"/>
  <c r="M81" i="2"/>
  <c r="K9" i="2"/>
  <c r="W79" i="2" l="1"/>
  <c r="T79" i="2"/>
  <c r="S79" i="2"/>
  <c r="R79" i="2"/>
  <c r="K79" i="2"/>
  <c r="J79" i="2"/>
  <c r="W78" i="2"/>
  <c r="T78" i="2"/>
  <c r="S78" i="2"/>
  <c r="R78" i="2"/>
  <c r="K78" i="2"/>
  <c r="J78" i="2"/>
  <c r="W77" i="2"/>
  <c r="T77" i="2"/>
  <c r="S77" i="2"/>
  <c r="R77" i="2"/>
  <c r="K77" i="2"/>
  <c r="J77" i="2"/>
  <c r="M77" i="2" s="1"/>
  <c r="W76" i="2"/>
  <c r="T76" i="2"/>
  <c r="S76" i="2"/>
  <c r="R76" i="2"/>
  <c r="K76" i="2"/>
  <c r="J76" i="2"/>
  <c r="W75" i="2"/>
  <c r="T75" i="2"/>
  <c r="S75" i="2"/>
  <c r="R75" i="2"/>
  <c r="K75" i="2"/>
  <c r="J75" i="2"/>
  <c r="W74" i="2"/>
  <c r="T74" i="2"/>
  <c r="S74" i="2"/>
  <c r="R74" i="2"/>
  <c r="K74" i="2"/>
  <c r="J74" i="2"/>
  <c r="W73" i="2"/>
  <c r="T73" i="2"/>
  <c r="S73" i="2"/>
  <c r="R73" i="2"/>
  <c r="K73" i="2"/>
  <c r="J73" i="2"/>
  <c r="M73" i="2" s="1"/>
  <c r="M74" i="2" l="1"/>
  <c r="M75" i="2"/>
  <c r="M76" i="2"/>
  <c r="M78" i="2"/>
  <c r="M79" i="2"/>
  <c r="L73" i="2"/>
  <c r="L74" i="2"/>
  <c r="L75" i="2"/>
  <c r="L76" i="2"/>
  <c r="L77" i="2"/>
  <c r="L78" i="2"/>
  <c r="L79" i="2"/>
  <c r="U73" i="2"/>
  <c r="V73" i="2" s="1"/>
  <c r="U74" i="2"/>
  <c r="V74" i="2" s="1"/>
  <c r="U75" i="2"/>
  <c r="V75" i="2" s="1"/>
  <c r="U76" i="2"/>
  <c r="V76" i="2" s="1"/>
  <c r="U77" i="2"/>
  <c r="V77" i="2" s="1"/>
  <c r="U78" i="2"/>
  <c r="V78" i="2" s="1"/>
  <c r="U79" i="2"/>
  <c r="V79" i="2" s="1"/>
  <c r="T72" i="2"/>
  <c r="W72" i="2"/>
  <c r="T71" i="2"/>
  <c r="W71" i="2"/>
  <c r="S72" i="2"/>
  <c r="S71" i="2"/>
  <c r="R72" i="2"/>
  <c r="R71" i="2"/>
  <c r="K72" i="2"/>
  <c r="K71" i="2"/>
  <c r="J72" i="2"/>
  <c r="J71" i="2"/>
  <c r="L71" i="2" s="1"/>
  <c r="L72" i="2" l="1"/>
  <c r="M72" i="2"/>
  <c r="M71" i="2"/>
  <c r="U72" i="2"/>
  <c r="V72" i="2" s="1"/>
  <c r="U71" i="2"/>
  <c r="V71" i="2" s="1"/>
  <c r="T70" i="2"/>
  <c r="W70" i="2"/>
  <c r="S70" i="2"/>
  <c r="R70" i="2"/>
  <c r="K70" i="2"/>
  <c r="J70" i="2"/>
  <c r="T69" i="2"/>
  <c r="W69" i="2"/>
  <c r="S69" i="2"/>
  <c r="R69" i="2"/>
  <c r="K69" i="2"/>
  <c r="J69" i="2"/>
  <c r="M69" i="2" l="1"/>
  <c r="M70" i="2"/>
  <c r="L69" i="2"/>
  <c r="L70" i="2"/>
  <c r="U69" i="2"/>
  <c r="V69" i="2" s="1"/>
  <c r="U70" i="2"/>
  <c r="V70" i="2" s="1"/>
  <c r="T68" i="2"/>
  <c r="W68" i="2"/>
  <c r="S68" i="2"/>
  <c r="R68" i="2"/>
  <c r="U68" i="2" l="1"/>
  <c r="V68" i="2" s="1"/>
  <c r="K68" i="2"/>
  <c r="J68" i="2"/>
  <c r="M68" i="2" l="1"/>
  <c r="L68" i="2"/>
  <c r="T67" i="2"/>
  <c r="W67" i="2"/>
  <c r="T66" i="2"/>
  <c r="W66" i="2"/>
  <c r="T65" i="2"/>
  <c r="W65" i="2"/>
  <c r="S67" i="2"/>
  <c r="S66" i="2"/>
  <c r="S65" i="2"/>
  <c r="R67" i="2"/>
  <c r="R66" i="2"/>
  <c r="R65" i="2"/>
  <c r="K67" i="2"/>
  <c r="K66" i="2"/>
  <c r="K65" i="2"/>
  <c r="J67" i="2"/>
  <c r="J66" i="2"/>
  <c r="J65" i="2"/>
  <c r="M65" i="2" s="1"/>
  <c r="M66" i="2" l="1"/>
  <c r="M67" i="2"/>
  <c r="L66" i="2"/>
  <c r="L65" i="2"/>
  <c r="L67" i="2"/>
  <c r="U65" i="2"/>
  <c r="V65" i="2" s="1"/>
  <c r="U66" i="2"/>
  <c r="V66" i="2" s="1"/>
  <c r="U67" i="2"/>
  <c r="V67" i="2" s="1"/>
  <c r="T64" i="2"/>
  <c r="W64" i="2"/>
  <c r="S64" i="2"/>
  <c r="R64" i="2"/>
  <c r="T63" i="2"/>
  <c r="W63" i="2"/>
  <c r="S63" i="2"/>
  <c r="R63" i="2"/>
  <c r="K64" i="2"/>
  <c r="J64" i="2"/>
  <c r="K63" i="2"/>
  <c r="J63" i="2"/>
  <c r="M63" i="2" l="1"/>
  <c r="M64" i="2"/>
  <c r="L63" i="2"/>
  <c r="L64" i="2"/>
  <c r="U64" i="2"/>
  <c r="V64" i="2" s="1"/>
  <c r="U63" i="2"/>
  <c r="V63" i="2" s="1"/>
  <c r="T62" i="2"/>
  <c r="W62" i="2"/>
  <c r="S62" i="2"/>
  <c r="R62" i="2"/>
  <c r="T61" i="2"/>
  <c r="W61" i="2"/>
  <c r="S61" i="2"/>
  <c r="R61" i="2"/>
  <c r="K62" i="2"/>
  <c r="J62" i="2"/>
  <c r="M62" i="2" s="1"/>
  <c r="K61" i="2"/>
  <c r="J61" i="2"/>
  <c r="M61" i="2" l="1"/>
  <c r="L61" i="2"/>
  <c r="L62" i="2"/>
  <c r="U61" i="2"/>
  <c r="V61" i="2" s="1"/>
  <c r="U62" i="2"/>
  <c r="V62" i="2" s="1"/>
  <c r="T60" i="2"/>
  <c r="W60" i="2"/>
  <c r="S60" i="2"/>
  <c r="R60" i="2"/>
  <c r="K60" i="2"/>
  <c r="J60" i="2"/>
  <c r="T59" i="2"/>
  <c r="W59" i="2"/>
  <c r="T58" i="2"/>
  <c r="W58" i="2"/>
  <c r="S59" i="2"/>
  <c r="S58" i="2"/>
  <c r="R59" i="2"/>
  <c r="R58" i="2"/>
  <c r="K59" i="2"/>
  <c r="J59" i="2"/>
  <c r="K58" i="2"/>
  <c r="J58" i="2"/>
  <c r="T57" i="2"/>
  <c r="W57" i="2"/>
  <c r="S57" i="2"/>
  <c r="R57" i="2"/>
  <c r="K57" i="2"/>
  <c r="J57" i="2"/>
  <c r="M57" i="2" l="1"/>
  <c r="M59" i="2"/>
  <c r="M60" i="2"/>
  <c r="M58" i="2"/>
  <c r="L57" i="2"/>
  <c r="L58" i="2"/>
  <c r="L59" i="2"/>
  <c r="L60" i="2"/>
  <c r="U57" i="2"/>
  <c r="V57" i="2" s="1"/>
  <c r="U58" i="2"/>
  <c r="V58" i="2" s="1"/>
  <c r="U60" i="2"/>
  <c r="V60" i="2" s="1"/>
  <c r="U59" i="2"/>
  <c r="V59" i="2" s="1"/>
  <c r="T54" i="2"/>
  <c r="S54" i="2"/>
  <c r="R54" i="2"/>
  <c r="K54" i="2"/>
  <c r="J54" i="2"/>
  <c r="M54" i="2" l="1"/>
  <c r="L54" i="2"/>
  <c r="U54" i="2"/>
  <c r="T53" i="2"/>
  <c r="S53" i="2"/>
  <c r="R53" i="2"/>
  <c r="K53" i="2"/>
  <c r="J53" i="2"/>
  <c r="T52" i="2"/>
  <c r="T51" i="2"/>
  <c r="S52" i="2"/>
  <c r="R52" i="2"/>
  <c r="S51" i="2"/>
  <c r="R51" i="2"/>
  <c r="K52" i="2"/>
  <c r="J52" i="2"/>
  <c r="K51" i="2"/>
  <c r="J51" i="2"/>
  <c r="M51" i="2" l="1"/>
  <c r="M52" i="2"/>
  <c r="M53" i="2"/>
  <c r="L51" i="2"/>
  <c r="L52" i="2"/>
  <c r="L53" i="2"/>
  <c r="U51" i="2"/>
  <c r="U53" i="2"/>
  <c r="U52" i="2"/>
  <c r="T50" i="2"/>
  <c r="S50" i="2"/>
  <c r="R50" i="2"/>
  <c r="T49" i="2"/>
  <c r="S49" i="2"/>
  <c r="R49" i="2"/>
  <c r="K50" i="2"/>
  <c r="J50" i="2"/>
  <c r="K49" i="2"/>
  <c r="J49" i="2"/>
  <c r="M49" i="2" l="1"/>
  <c r="M50" i="2"/>
  <c r="L49" i="2"/>
  <c r="L50" i="2"/>
  <c r="U49" i="2"/>
  <c r="V49" i="2" s="1"/>
  <c r="U50" i="2"/>
  <c r="V50" i="2" s="1"/>
  <c r="W49" i="2"/>
  <c r="W50" i="2"/>
  <c r="W51" i="2"/>
  <c r="W52" i="2"/>
  <c r="W53" i="2"/>
  <c r="W54" i="2"/>
  <c r="W55" i="2"/>
  <c r="W56" i="2"/>
  <c r="V51" i="2"/>
  <c r="V52" i="2"/>
  <c r="V53" i="2"/>
  <c r="V54" i="2"/>
  <c r="T41" i="2" l="1"/>
  <c r="T40" i="2"/>
  <c r="S41" i="2"/>
  <c r="S40" i="2"/>
  <c r="R41" i="2"/>
  <c r="R40" i="2"/>
  <c r="K41" i="2"/>
  <c r="K40" i="2"/>
  <c r="J41" i="2"/>
  <c r="J40" i="2"/>
  <c r="L41" i="2" l="1"/>
  <c r="M41" i="2"/>
  <c r="M40" i="2"/>
  <c r="L40" i="2"/>
  <c r="U41" i="2"/>
  <c r="U40" i="2"/>
  <c r="T39" i="2"/>
  <c r="T38" i="2"/>
  <c r="S39" i="2"/>
  <c r="S38" i="2"/>
  <c r="R39" i="2"/>
  <c r="R38" i="2"/>
  <c r="K39" i="2"/>
  <c r="K38" i="2"/>
  <c r="J39" i="2"/>
  <c r="J38" i="2"/>
  <c r="L38" i="2" s="1"/>
  <c r="L39" i="2" l="1"/>
  <c r="M39" i="2"/>
  <c r="M38" i="2"/>
  <c r="U38" i="2"/>
  <c r="U39" i="2"/>
  <c r="T37" i="2"/>
  <c r="T36" i="2"/>
  <c r="S37" i="2"/>
  <c r="S36" i="2"/>
  <c r="R37" i="2"/>
  <c r="R36" i="2"/>
  <c r="T35" i="2"/>
  <c r="T34" i="2"/>
  <c r="S35" i="2"/>
  <c r="S34" i="2"/>
  <c r="R35" i="2"/>
  <c r="R34" i="2"/>
  <c r="T33" i="2"/>
  <c r="T32" i="2"/>
  <c r="T31" i="2"/>
  <c r="T30" i="2"/>
  <c r="S33" i="2"/>
  <c r="S32" i="2"/>
  <c r="S31" i="2"/>
  <c r="S30" i="2"/>
  <c r="R33" i="2"/>
  <c r="R32" i="2"/>
  <c r="R31" i="2"/>
  <c r="R30" i="2"/>
  <c r="K37" i="2"/>
  <c r="J37" i="2"/>
  <c r="K36" i="2"/>
  <c r="J36" i="2"/>
  <c r="K35" i="2"/>
  <c r="J35" i="2"/>
  <c r="K34" i="2"/>
  <c r="J34" i="2"/>
  <c r="K33" i="2"/>
  <c r="J33" i="2"/>
  <c r="K32" i="2"/>
  <c r="J32" i="2"/>
  <c r="K31" i="2"/>
  <c r="J31" i="2"/>
  <c r="K30" i="2"/>
  <c r="J30" i="2"/>
  <c r="M30" i="2" l="1"/>
  <c r="M31" i="2"/>
  <c r="M32" i="2"/>
  <c r="M33" i="2"/>
  <c r="M34" i="2"/>
  <c r="M35" i="2"/>
  <c r="M36" i="2"/>
  <c r="M37" i="2"/>
  <c r="L30" i="2"/>
  <c r="L31" i="2"/>
  <c r="L32" i="2"/>
  <c r="L33" i="2"/>
  <c r="L34" i="2"/>
  <c r="L35" i="2"/>
  <c r="L36" i="2"/>
  <c r="L37" i="2"/>
  <c r="U36" i="2"/>
  <c r="V36" i="2" s="1"/>
  <c r="U37" i="2"/>
  <c r="V37" i="2" s="1"/>
  <c r="U34" i="2"/>
  <c r="U33" i="2"/>
  <c r="V33" i="2" s="1"/>
  <c r="U31" i="2"/>
  <c r="V31" i="2" s="1"/>
  <c r="U35" i="2"/>
  <c r="V35" i="2" s="1"/>
  <c r="U30" i="2"/>
  <c r="V30" i="2" s="1"/>
  <c r="U32" i="2"/>
  <c r="V32" i="2" s="1"/>
  <c r="W29" i="2"/>
  <c r="W30" i="2"/>
  <c r="W31" i="2"/>
  <c r="W32" i="2"/>
  <c r="W33" i="2"/>
  <c r="W34" i="2"/>
  <c r="W35" i="2"/>
  <c r="W36" i="2"/>
  <c r="W37" i="2"/>
  <c r="W38" i="2"/>
  <c r="W39" i="2"/>
  <c r="W40" i="2"/>
  <c r="W41" i="2"/>
  <c r="W42" i="2"/>
  <c r="W43" i="2"/>
  <c r="W44" i="2"/>
  <c r="W45" i="2"/>
  <c r="W46" i="2"/>
  <c r="W48" i="2"/>
  <c r="V34" i="2"/>
  <c r="V38" i="2"/>
  <c r="V39" i="2"/>
  <c r="V40" i="2"/>
  <c r="V41" i="2"/>
  <c r="T56" i="2" l="1"/>
  <c r="S56" i="2"/>
  <c r="R56" i="2"/>
  <c r="K56" i="2"/>
  <c r="J56" i="2"/>
  <c r="M56" i="2" l="1"/>
  <c r="L56" i="2"/>
  <c r="U56" i="2"/>
  <c r="V56" i="2" s="1"/>
  <c r="W14" i="2"/>
  <c r="T14" i="2"/>
  <c r="S14" i="2"/>
  <c r="R14" i="2"/>
  <c r="K14" i="2"/>
  <c r="J14" i="2"/>
  <c r="W13" i="2"/>
  <c r="T13" i="2"/>
  <c r="S13" i="2"/>
  <c r="R13" i="2"/>
  <c r="K13" i="2"/>
  <c r="J13" i="2"/>
  <c r="W12" i="2"/>
  <c r="T12" i="2"/>
  <c r="S12" i="2"/>
  <c r="R12" i="2"/>
  <c r="K12" i="2"/>
  <c r="J12" i="2"/>
  <c r="W11" i="2"/>
  <c r="T11" i="2"/>
  <c r="S11" i="2"/>
  <c r="R11" i="2"/>
  <c r="K11" i="2"/>
  <c r="J11" i="2"/>
  <c r="M12" i="2" l="1"/>
  <c r="M11" i="2"/>
  <c r="M13" i="2"/>
  <c r="M14" i="2"/>
  <c r="L11" i="2"/>
  <c r="L12" i="2"/>
  <c r="L13" i="2"/>
  <c r="L14" i="2"/>
  <c r="U12" i="2"/>
  <c r="V12" i="2" s="1"/>
  <c r="U13" i="2"/>
  <c r="V13" i="2" s="1"/>
  <c r="U14" i="2"/>
  <c r="V14" i="2" s="1"/>
  <c r="U11" i="2"/>
  <c r="V11" i="2" s="1"/>
  <c r="W10" i="2"/>
  <c r="W9" i="2"/>
  <c r="T55" i="2" l="1"/>
  <c r="S55" i="2"/>
  <c r="R55" i="2"/>
  <c r="K55" i="2"/>
  <c r="J55" i="2"/>
  <c r="T43" i="2"/>
  <c r="S43" i="2"/>
  <c r="R43" i="2"/>
  <c r="K43" i="2"/>
  <c r="J43" i="2"/>
  <c r="T45" i="2"/>
  <c r="S45" i="2"/>
  <c r="R45" i="2"/>
  <c r="K45" i="2"/>
  <c r="M45" i="2" s="1"/>
  <c r="J45" i="2"/>
  <c r="T44" i="2"/>
  <c r="S44" i="2"/>
  <c r="R44" i="2"/>
  <c r="K44" i="2"/>
  <c r="J44" i="2"/>
  <c r="T46" i="2"/>
  <c r="S46" i="2"/>
  <c r="R46" i="2"/>
  <c r="K46" i="2"/>
  <c r="M46" i="2" s="1"/>
  <c r="J46" i="2"/>
  <c r="T48" i="2"/>
  <c r="S48" i="2"/>
  <c r="R48" i="2"/>
  <c r="K48" i="2"/>
  <c r="J48" i="2"/>
  <c r="M55" i="2" l="1"/>
  <c r="M48" i="2"/>
  <c r="M44" i="2"/>
  <c r="M43" i="2"/>
  <c r="L48" i="2"/>
  <c r="L44" i="2"/>
  <c r="L43" i="2"/>
  <c r="L46" i="2"/>
  <c r="L45" i="2"/>
  <c r="L55" i="2"/>
  <c r="U44" i="2"/>
  <c r="V44" i="2" s="1"/>
  <c r="U45" i="2"/>
  <c r="V45" i="2" s="1"/>
  <c r="U55" i="2"/>
  <c r="V55" i="2" s="1"/>
  <c r="U48" i="2"/>
  <c r="V48" i="2" s="1"/>
  <c r="U43" i="2"/>
  <c r="V43" i="2" s="1"/>
  <c r="U46" i="2"/>
  <c r="V46" i="2" s="1"/>
  <c r="W28" i="2"/>
  <c r="W27" i="2"/>
  <c r="W18" i="2"/>
  <c r="W17" i="2"/>
  <c r="W16" i="2"/>
  <c r="T29" i="2"/>
  <c r="S29" i="2"/>
  <c r="R29" i="2"/>
  <c r="T28" i="2"/>
  <c r="S28" i="2"/>
  <c r="R28" i="2"/>
  <c r="T27" i="2"/>
  <c r="S27" i="2"/>
  <c r="R27" i="2"/>
  <c r="T18" i="2"/>
  <c r="S18" i="2"/>
  <c r="R18" i="2"/>
  <c r="T17" i="2"/>
  <c r="S17" i="2"/>
  <c r="R17" i="2"/>
  <c r="T16" i="2"/>
  <c r="S16" i="2"/>
  <c r="R16" i="2"/>
  <c r="K29" i="2"/>
  <c r="J29" i="2"/>
  <c r="K28" i="2"/>
  <c r="J28" i="2"/>
  <c r="K27" i="2"/>
  <c r="J27" i="2"/>
  <c r="K23" i="2"/>
  <c r="J23" i="2"/>
  <c r="K22" i="2"/>
  <c r="J22" i="2"/>
  <c r="K21" i="2"/>
  <c r="J21" i="2"/>
  <c r="K20" i="2"/>
  <c r="J20" i="2"/>
  <c r="K19" i="2"/>
  <c r="J19" i="2"/>
  <c r="K18" i="2"/>
  <c r="J18" i="2"/>
  <c r="K17" i="2"/>
  <c r="J17" i="2"/>
  <c r="K16" i="2"/>
  <c r="J16" i="2"/>
  <c r="T10" i="2"/>
  <c r="S10" i="2"/>
  <c r="R10" i="2"/>
  <c r="T9" i="2"/>
  <c r="S9" i="2"/>
  <c r="R9" i="2"/>
  <c r="T8" i="2"/>
  <c r="S8" i="2"/>
  <c r="R8" i="2"/>
  <c r="K10" i="2"/>
  <c r="J10" i="2"/>
  <c r="J9" i="2"/>
  <c r="M9" i="2" s="1"/>
  <c r="M21" i="2" l="1"/>
  <c r="M22" i="2"/>
  <c r="M27" i="2"/>
  <c r="M16" i="2"/>
  <c r="M17" i="2"/>
  <c r="M18" i="2"/>
  <c r="M19" i="2"/>
  <c r="M20" i="2"/>
  <c r="M10" i="2"/>
  <c r="M23" i="2"/>
  <c r="M28" i="2"/>
  <c r="M29" i="2"/>
  <c r="L16" i="2"/>
  <c r="L17" i="2"/>
  <c r="L18" i="2"/>
  <c r="L19" i="2"/>
  <c r="L20" i="2"/>
  <c r="L21" i="2"/>
  <c r="L22" i="2"/>
  <c r="L23" i="2"/>
  <c r="L27" i="2"/>
  <c r="L28" i="2"/>
  <c r="L29" i="2"/>
  <c r="L9" i="2"/>
  <c r="L10" i="2"/>
  <c r="U17" i="2"/>
  <c r="V17" i="2" s="1"/>
  <c r="U28" i="2"/>
  <c r="V28" i="2" s="1"/>
  <c r="U18" i="2"/>
  <c r="V18" i="2" s="1"/>
  <c r="U29" i="2"/>
  <c r="V29" i="2" s="1"/>
  <c r="U16" i="2"/>
  <c r="V16" i="2" s="1"/>
  <c r="U27" i="2"/>
  <c r="V27" i="2" s="1"/>
  <c r="U8" i="2"/>
  <c r="U10" i="2"/>
  <c r="V10" i="2" s="1"/>
  <c r="U9" i="2"/>
  <c r="V9" i="2" s="1"/>
  <c r="T42" i="2"/>
  <c r="S42" i="2"/>
  <c r="R42" i="2"/>
  <c r="K42" i="2"/>
  <c r="J42" i="2"/>
  <c r="M42" i="2" l="1"/>
  <c r="L42" i="2"/>
  <c r="U42" i="2"/>
  <c r="V42" i="2" s="1"/>
  <c r="W15" i="2" l="1"/>
  <c r="T15" i="2"/>
  <c r="S15" i="2"/>
  <c r="R15" i="2"/>
  <c r="K15" i="2"/>
  <c r="J15" i="2"/>
  <c r="W8" i="2"/>
  <c r="M15" i="2" l="1"/>
  <c r="L15" i="2"/>
  <c r="L8" i="2"/>
  <c r="U15" i="2"/>
  <c r="V15" i="2" s="1"/>
  <c r="V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author>
    <author>Toshiba</author>
  </authors>
  <commentList>
    <comment ref="F23" authorId="0" shapeId="0" xr:uid="{5FCFA19C-6814-4C9E-8ED7-70D58B2A07F7}">
      <text>
        <r>
          <rPr>
            <b/>
            <sz val="9"/>
            <color indexed="81"/>
            <rFont val="Tahoma"/>
            <family val="2"/>
          </rPr>
          <t>Aleja:</t>
        </r>
        <r>
          <rPr>
            <sz val="9"/>
            <color indexed="81"/>
            <rFont val="Tahoma"/>
            <family val="2"/>
          </rPr>
          <t xml:space="preserve">
revisar las causas, que no creeria incluir la de no elaboración del archvios de respaldo, porque estos no los hacemos nosotros, se salen de nuestro control </t>
        </r>
      </text>
    </comment>
    <comment ref="H83" authorId="1" shapeId="0" xr:uid="{7CBABC6F-7532-470A-A64E-F7CDC97046F7}">
      <text>
        <r>
          <rPr>
            <b/>
            <sz val="9"/>
            <color indexed="81"/>
            <rFont val="Tahoma"/>
            <family val="2"/>
          </rPr>
          <t>Toshiba:</t>
        </r>
        <r>
          <rPr>
            <sz val="9"/>
            <color indexed="81"/>
            <rFont val="Tahoma"/>
            <family val="2"/>
          </rPr>
          <t xml:space="preserve">
</t>
        </r>
        <r>
          <rPr>
            <b/>
            <sz val="9"/>
            <color indexed="81"/>
            <rFont val="Tahoma"/>
            <family val="2"/>
          </rPr>
          <t>CASI SEGURO:</t>
        </r>
        <r>
          <rPr>
            <sz val="9"/>
            <color indexed="81"/>
            <rFont val="Tahoma"/>
            <family val="2"/>
          </rPr>
          <t xml:space="preserve">
Se espera que el evento ocurra en la mayoría de las circunstancias
</t>
        </r>
        <r>
          <rPr>
            <b/>
            <sz val="9"/>
            <color indexed="81"/>
            <rFont val="Tahoma"/>
            <family val="2"/>
          </rPr>
          <t xml:space="preserve">Frecuencia: </t>
        </r>
        <r>
          <rPr>
            <sz val="9"/>
            <color indexed="81"/>
            <rFont val="Tahoma"/>
            <family val="2"/>
          </rPr>
          <t xml:space="preserve">Más de una vez al año
</t>
        </r>
      </text>
    </comment>
    <comment ref="I83" authorId="1" shapeId="0" xr:uid="{F3A1E143-84AC-41B7-980E-D538B29CCA79}">
      <text>
        <r>
          <rPr>
            <b/>
            <sz val="9"/>
            <color indexed="81"/>
            <rFont val="Tahoma"/>
            <family val="2"/>
          </rPr>
          <t>Toshiba:</t>
        </r>
        <r>
          <rPr>
            <sz val="9"/>
            <color indexed="81"/>
            <rFont val="Tahoma"/>
            <family val="2"/>
          </rPr>
          <t xml:space="preserve">
</t>
        </r>
        <r>
          <rPr>
            <b/>
            <sz val="9"/>
            <color indexed="81"/>
            <rFont val="Tahoma"/>
            <family val="2"/>
          </rPr>
          <t>NIVEL MODERADO:
Cualitativo:</t>
        </r>
        <r>
          <rPr>
            <sz val="9"/>
            <color indexed="81"/>
            <rFont val="Tahoma"/>
            <family val="2"/>
          </rPr>
          <t xml:space="preserve">
</t>
        </r>
        <r>
          <rPr>
            <b/>
            <sz val="9"/>
            <color indexed="81"/>
            <rFont val="Tahoma"/>
            <family val="2"/>
          </rPr>
          <t xml:space="preserve">* </t>
        </r>
        <r>
          <rPr>
            <sz val="9"/>
            <color indexed="81"/>
            <rFont val="Tahoma"/>
            <family val="2"/>
          </rPr>
          <t xml:space="preserve">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t>
        </r>
        <r>
          <rPr>
            <b/>
            <sz val="9"/>
            <color indexed="81"/>
            <rFont val="Tahoma"/>
            <family val="2"/>
          </rPr>
          <t>Cuantitativo:</t>
        </r>
        <r>
          <rPr>
            <sz val="9"/>
            <color indexed="81"/>
            <rFont val="Tahoma"/>
            <family val="2"/>
          </rPr>
          <t xml:space="preserve">
● </t>
        </r>
        <r>
          <rPr>
            <b/>
            <sz val="9"/>
            <color indexed="81"/>
            <rFont val="Tahoma"/>
            <family val="2"/>
          </rPr>
          <t>Reclamaciones o quejas</t>
        </r>
        <r>
          <rPr>
            <sz val="9"/>
            <color indexed="81"/>
            <rFont val="Tahoma"/>
            <family val="2"/>
          </rPr>
          <t xml:space="preserve"> de los usuarios que
podrían implicar una denuncia ante los entes
reguladores o una demanda de largo alcance para
el instituto
● </t>
        </r>
        <r>
          <rPr>
            <b/>
            <sz val="9"/>
            <color indexed="81"/>
            <rFont val="Tahoma"/>
            <family val="2"/>
          </rPr>
          <t>Inoportunidad en la información</t>
        </r>
        <r>
          <rPr>
            <sz val="9"/>
            <color indexed="81"/>
            <rFont val="Tahoma"/>
            <family val="2"/>
          </rPr>
          <t xml:space="preserve"> ocasionando
retrasos en la atención a los usuarios
● </t>
        </r>
        <r>
          <rPr>
            <b/>
            <sz val="9"/>
            <color indexed="81"/>
            <rFont val="Tahoma"/>
            <family val="2"/>
          </rPr>
          <t>Reproceso de actividades</t>
        </r>
        <r>
          <rPr>
            <sz val="9"/>
            <color indexed="81"/>
            <rFont val="Tahoma"/>
            <family val="2"/>
          </rPr>
          <t xml:space="preserve"> y aumento de carga
operativa
●</t>
        </r>
        <r>
          <rPr>
            <b/>
            <sz val="9"/>
            <color indexed="81"/>
            <rFont val="Tahoma"/>
            <family val="2"/>
          </rPr>
          <t xml:space="preserve"> Imagen institucional afectada</t>
        </r>
        <r>
          <rPr>
            <sz val="9"/>
            <color indexed="81"/>
            <rFont val="Tahoma"/>
            <family val="2"/>
          </rPr>
          <t xml:space="preserve"> en el orden nacional
o regional por retrasos en la prestación del
servicio a los usuarios o ciudadanos
●</t>
        </r>
        <r>
          <rPr>
            <b/>
            <sz val="9"/>
            <color indexed="81"/>
            <rFont val="Tahoma"/>
            <family val="2"/>
          </rPr>
          <t xml:space="preserve"> Investigaciones</t>
        </r>
        <r>
          <rPr>
            <sz val="9"/>
            <color indexed="81"/>
            <rFont val="Tahoma"/>
            <family val="2"/>
          </rPr>
          <t xml:space="preserve"> penales, fiscales o disciplinarias
</t>
        </r>
      </text>
    </comment>
  </commentList>
</comments>
</file>

<file path=xl/sharedStrings.xml><?xml version="1.0" encoding="utf-8"?>
<sst xmlns="http://schemas.openxmlformats.org/spreadsheetml/2006/main" count="1189" uniqueCount="569">
  <si>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</si>
  <si>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</si>
  <si>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</si>
  <si>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</si>
  <si>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</si>
  <si>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</si>
  <si>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</si>
  <si>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</si>
  <si>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</si>
  <si>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</si>
  <si>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</si>
  <si>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</si>
  <si>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</si>
  <si>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</si>
  <si>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</si>
  <si>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</si>
  <si>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</si>
  <si>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</si>
  <si>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</si>
  <si>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</si>
  <si>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</si>
  <si>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</si>
  <si>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</si>
  <si>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</si>
  <si>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</si>
  <si>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</si>
  <si>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</si>
  <si>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</si>
  <si>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</si>
  <si>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</si>
  <si>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</si>
  <si>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</si>
  <si>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</si>
  <si>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</si>
  <si>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</si>
  <si>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</si>
  <si>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</si>
  <si>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</si>
  <si>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</si>
  <si>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</si>
  <si>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</si>
  <si>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</si>
  <si>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</si>
  <si>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</si>
  <si>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</si>
  <si>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</si>
  <si>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</si>
  <si>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</si>
  <si>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</si>
  <si>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</si>
  <si>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</si>
  <si>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</si>
  <si>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</si>
  <si>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</si>
  <si>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</si>
  <si>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</si>
  <si>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</si>
  <si>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</si>
  <si>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</si>
  <si>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</si>
  <si>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</si>
  <si>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</si>
  <si>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</si>
  <si>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</si>
  <si>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</si>
  <si>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</si>
  <si>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</si>
  <si>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</si>
  <si>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</si>
  <si>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</si>
  <si>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</si>
  <si>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</si>
  <si>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</si>
  <si>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</si>
  <si>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</si>
  <si>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</si>
  <si>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</si>
  <si>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</si>
  <si>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</si>
  <si>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</si>
  <si>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</si>
  <si>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</si>
  <si>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</si>
  <si>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</si>
  <si>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</si>
  <si>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</si>
  <si>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</si>
  <si>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</si>
  <si>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</si>
  <si>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</si>
  <si>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</si>
  <si>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</si>
  <si>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</si>
  <si>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</si>
  <si>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</si>
  <si>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</si>
  <si>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</si>
  <si>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</si>
  <si>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</si>
  <si>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</si>
  <si>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</si>
  <si>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</si>
  <si>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</si>
  <si>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</si>
  <si>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</si>
  <si>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</si>
  <si>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</si>
  <si>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</si>
  <si>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</si>
  <si>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</si>
  <si>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</si>
  <si>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</si>
  <si>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</si>
  <si>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</si>
  <si>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</si>
  <si>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</si>
  <si>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</si>
  <si>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</si>
  <si>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</si>
  <si>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</si>
  <si>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</si>
  <si>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</si>
  <si>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</si>
  <si>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</si>
  <si>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</si>
  <si>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</si>
  <si>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</si>
  <si>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</si>
  <si>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</si>
  <si>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</si>
  <si>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</si>
  <si>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</si>
  <si>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</si>
  <si>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</si>
  <si>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</si>
  <si>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</si>
  <si>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</si>
  <si>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</si>
  <si>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</si>
  <si>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</si>
  <si>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</si>
  <si>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</si>
  <si>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</si>
  <si>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</si>
  <si>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</si>
  <si>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</si>
  <si>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</si>
  <si>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</si>
  <si>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</si>
  <si>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</si>
  <si>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</si>
  <si>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</si>
  <si>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</si>
  <si>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</si>
  <si>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</si>
  <si>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</si>
  <si>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</si>
  <si>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</si>
  <si>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</si>
  <si>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</si>
  <si>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</si>
  <si>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</si>
  <si>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</si>
  <si>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</si>
  <si>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</si>
  <si>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</si>
  <si>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</si>
  <si>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</si>
  <si>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</si>
  <si>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</si>
  <si>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</si>
  <si>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</si>
  <si>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</si>
  <si>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</si>
  <si>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</si>
  <si>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</si>
  <si>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</si>
  <si>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</si>
  <si>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</si>
  <si>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</si>
  <si>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</si>
  <si>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</si>
  <si>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</si>
  <si>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</si>
  <si>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</si>
  <si>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</si>
  <si>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</si>
  <si>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</si>
  <si>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</si>
  <si>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</si>
  <si>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</si>
  <si>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</si>
  <si>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</si>
  <si>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</si>
  <si>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</si>
  <si>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</si>
  <si>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</si>
  <si>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</si>
  <si>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</si>
  <si>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</si>
  <si>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</si>
  <si>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</si>
  <si>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</si>
  <si>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</si>
  <si>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</si>
  <si>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</si>
  <si>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</si>
  <si>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</si>
  <si>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</si>
  <si>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</si>
  <si>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</si>
  <si>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</si>
  <si>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</si>
  <si>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</si>
  <si>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</si>
  <si>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</si>
  <si>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</si>
  <si>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</si>
  <si>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</si>
  <si>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</si>
  <si>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</si>
  <si>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</si>
  <si>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</si>
  <si>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</si>
  <si>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</si>
  <si>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</si>
  <si>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</si>
  <si>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</si>
  <si>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</si>
  <si>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</si>
  <si>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</si>
  <si>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</si>
  <si>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</si>
  <si>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</si>
  <si>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</si>
  <si>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</si>
  <si>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</si>
  <si>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</si>
  <si>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</si>
  <si>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</si>
  <si>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</si>
  <si>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</si>
  <si>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</si>
  <si>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</si>
  <si>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</si>
  <si>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</si>
  <si>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</si>
  <si>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</si>
  <si>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</si>
  <si>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</si>
  <si>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</si>
  <si>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</si>
  <si>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</si>
  <si>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</si>
  <si>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</si>
  <si>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</si>
  <si>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</si>
  <si>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</si>
  <si>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</si>
  <si>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</si>
  <si>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</si>
  <si>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</si>
  <si>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</si>
  <si>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</si>
  <si>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</si>
  <si>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</si>
  <si>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</si>
  <si>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</si>
  <si>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</si>
  <si>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</si>
  <si>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</si>
  <si>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</si>
  <si>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</si>
  <si>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</si>
  <si>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</si>
  <si>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</si>
  <si>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</si>
  <si>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</si>
  <si>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</si>
  <si>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</si>
  <si>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</si>
  <si>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</si>
  <si>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</si>
  <si>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</si>
  <si>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</si>
  <si>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</si>
  <si>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</si>
  <si>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</si>
  <si>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</si>
  <si>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</si>
  <si>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</si>
  <si>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</si>
  <si>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</si>
  <si>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</si>
  <si>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</si>
  <si>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</si>
  <si>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</si>
  <si>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</si>
  <si>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</si>
  <si>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</si>
  <si>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</si>
  <si>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</si>
  <si>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</si>
  <si>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</si>
  <si>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</si>
  <si>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</si>
  <si>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</si>
  <si>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</si>
  <si>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</si>
  <si>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</si>
  <si>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</si>
  <si>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</si>
  <si>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</si>
  <si>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</si>
  <si>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</si>
  <si>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</si>
  <si>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</si>
  <si>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</si>
  <si>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</si>
  <si>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</si>
  <si>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</si>
  <si>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</si>
  <si>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</si>
  <si>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</si>
  <si>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</si>
  <si>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</si>
  <si>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</si>
  <si>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</si>
  <si>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</si>
  <si>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</si>
  <si>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</si>
  <si>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</si>
  <si>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</si>
  <si>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</si>
  <si>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</si>
  <si>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</si>
  <si>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</si>
  <si>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</si>
  <si>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</si>
  <si>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</si>
  <si>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</si>
  <si>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</si>
  <si>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</si>
  <si>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</si>
  <si>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</si>
  <si>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</si>
  <si>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</si>
  <si>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</si>
  <si>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</si>
  <si>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</si>
  <si>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</si>
  <si>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Desconocimiento de las fechas para la presentación de boletines y reportes de ley</t>
  </si>
  <si>
    <t>Perdida, eliminación, modificación u ocultamiento de la información de la entidad que reposa en los servidores</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</si>
  <si>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</si>
  <si>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</si>
  <si>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</si>
  <si>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</si>
  <si>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</si>
  <si>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</si>
  <si>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</si>
  <si>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</si>
  <si>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</si>
  <si>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</si>
  <si>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</si>
  <si>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</si>
  <si>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</si>
  <si>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</si>
  <si>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</si>
  <si>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</si>
  <si>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</si>
  <si>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</si>
  <si>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</si>
  <si>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</si>
  <si>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</si>
  <si>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</si>
  <si>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</si>
  <si>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</si>
  <si>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</si>
  <si>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</si>
  <si>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</si>
  <si>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</si>
  <si>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</si>
  <si>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</si>
  <si>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</si>
  <si>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</si>
  <si>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</si>
  <si>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</si>
  <si>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</si>
  <si>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</si>
  <si>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</si>
  <si>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</si>
  <si>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</si>
  <si>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</si>
  <si>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</si>
  <si>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</si>
  <si>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</si>
  <si>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</si>
  <si>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</si>
  <si>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</si>
  <si>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</si>
  <si>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</si>
  <si>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</si>
  <si>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</si>
  <si>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</si>
  <si>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</si>
  <si>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</si>
  <si>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</si>
  <si>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</si>
  <si>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</si>
  <si>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</si>
  <si>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</si>
  <si>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</si>
  <si>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</si>
  <si>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</si>
  <si>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</si>
  <si>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 xml:space="preserve">* Matriz de seguimiento a los proyectos y programas de Cooperación y Asuntos Internacionales.
* Listas de Asistencia y Actas de Reunión (ayudas memoria) </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</si>
  <si>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</si>
  <si>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</si>
  <si>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</si>
  <si>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</si>
  <si>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</si>
  <si>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</si>
  <si>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</si>
  <si>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</si>
  <si>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</si>
  <si>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</si>
  <si>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</si>
  <si>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</si>
  <si>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</si>
  <si>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</si>
  <si>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</si>
  <si>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</si>
  <si>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</si>
  <si>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</si>
  <si>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</si>
  <si>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</si>
  <si>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</si>
  <si>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</si>
  <si>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</si>
  <si>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</si>
  <si>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</si>
  <si>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X</t>
  </si>
  <si>
    <t>Realizar acciones de control y atención de forma inmediata. Son objeto de seguimiento permanente.</t>
  </si>
  <si>
    <t>BAJO</t>
  </si>
  <si>
    <t>NARANJA</t>
  </si>
  <si>
    <t>ALTO/ IMPORTANTE</t>
  </si>
  <si>
    <t>AMARILLO</t>
  </si>
  <si>
    <t>MEDIO/ TOLERABLE</t>
  </si>
  <si>
    <t>Rara vez</t>
  </si>
  <si>
    <t>VERDE</t>
  </si>
  <si>
    <t>BAJO/ ACEPTABLE</t>
  </si>
  <si>
    <t>Los riesgos Bajos deben ser Objeto de seguimiento por parte de todos los funcionarios</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</si>
  <si>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</si>
  <si>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</si>
  <si>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</si>
  <si>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</si>
  <si>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</si>
  <si>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</si>
  <si>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</si>
  <si>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</si>
  <si>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</si>
  <si>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*Elaboración de copias de respaldo de la información.
*Restricción a los permisos de uso de los archivos.</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</si>
  <si>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</si>
  <si>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</si>
  <si>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</si>
  <si>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</si>
  <si>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</si>
  <si>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</si>
  <si>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</si>
  <si>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</si>
  <si>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</si>
  <si>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</si>
  <si>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</si>
  <si>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</si>
  <si>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</si>
  <si>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</si>
  <si>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</si>
  <si>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</si>
  <si>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</si>
  <si>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</si>
  <si>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</si>
  <si>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</si>
  <si>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</si>
  <si>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</si>
  <si>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</si>
  <si>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</si>
  <si>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</si>
  <si>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</si>
  <si>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</si>
  <si>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</si>
  <si>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</si>
  <si>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</si>
  <si>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</si>
  <si>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</si>
  <si>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Seguimiento periódico (diario) a las obligaciones pendientes de pago</t>
  </si>
  <si>
    <t xml:space="preserve">CEN de Obligaciones </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</si>
  <si>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</si>
  <si>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</si>
  <si>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</si>
  <si>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</si>
  <si>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r>
      <t xml:space="preserve">Suscribir decisión contraria a los documentos que constituyen el acervo probatorio recaudado de cada expediente disciplinario. </t>
    </r>
    <r>
      <rPr>
        <sz val="10"/>
        <color rgb="FFFF0000"/>
        <rFont val="Arial"/>
        <family val="2"/>
      </rPr>
      <t>.</t>
    </r>
  </si>
  <si>
    <t>Interes indebido en el expediente disciplinario de quien suscribe.</t>
  </si>
  <si>
    <r>
      <t xml:space="preserve">No declararse impedido cuando exista el deber jurídico de hacerlo, con el ánimo de favorecer o perjudicar a los sujetos procesales. </t>
    </r>
    <r>
      <rPr>
        <sz val="10"/>
        <color rgb="FFFF0000"/>
        <rFont val="Arial"/>
        <family val="2"/>
      </rPr>
      <t xml:space="preserve">
</t>
    </r>
  </si>
  <si>
    <t>Interes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</si>
  <si>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</si>
  <si>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</si>
  <si>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</si>
  <si>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</si>
  <si>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</si>
  <si>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</si>
  <si>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</si>
  <si>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</si>
  <si>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</si>
  <si>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</si>
  <si>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</si>
  <si>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</si>
  <si>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</si>
  <si>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t>Incumplimiento de los tiempos de respuesta de las PQRs, en las Subdirecciones del IDEAM.</t>
  </si>
  <si>
    <r>
      <rPr>
        <sz val="10"/>
        <rFont val="Arial"/>
        <family val="2"/>
      </rPr>
      <t>* Debilidad en los controles y se</t>
    </r>
    <r>
      <rPr>
        <sz val="10"/>
        <color theme="1"/>
        <rFont val="Arial"/>
        <family val="2"/>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</si>
  <si>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</si>
  <si>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</si>
  <si>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Incumplimiento en los tiempos establecidos para dar respuesta a las PQRS en las Subdirecciones del IDEAM</t>
  </si>
  <si>
    <t xml:space="preserve">*Pérdida de la credibilidad e imagen
* Inicio de actuaciones disciplinarias y sancionatorias por parte de entes de control
*Posibles tutelas
* Hallazgos en auditorias internas
</t>
  </si>
  <si>
    <t>* Hacer seguimiento periódico a la atención oportuna a las PQRS
A través del formato denominado matriz semáforo
* Capacitar al personal encargado de dar respuesta y seguimiento a los requerimientos en aspectos relacionados con los tiempos de respuesta a las PQRS.</t>
  </si>
  <si>
    <t>Matriz de seguimiento a los proyectos y programas de Cooperación y Asuntos Internacionales.</t>
  </si>
  <si>
    <t xml:space="preserve">Matriz y documento de trazabilidad de proyectos de CAI del IDEAM históricos, donde se identifica: vigencia, compromisos del IDEAM después del convenio. </t>
  </si>
  <si>
    <t>Formato de seguimiento a las PQRS revisado mensualmente
Lista de asistencia, material utilizado y/o grabaciones o fotos de las capacitaciones</t>
  </si>
  <si>
    <t xml:space="preserve">
*Formato de seguimiento a PQRs y correo electrónico remitido a cada subdirector(a).
Lista de asistencia, fotografías y/o material utilizado en taller o capacitación. </t>
  </si>
  <si>
    <t xml:space="preserve">
* Fallas en el seguimiento a los tiempos oportunos para dar respuesta a las PQRS
* Asignación de la PQRS a la Subdirección encargada en tiempos próximos a su vencimiento</t>
  </si>
  <si>
    <t>Los riesgos Altos requieren la atención de jefes de oficina.</t>
  </si>
  <si>
    <t xml:space="preserve">Establecer acciones de control y evaluar las medidas propuestas, asignar recursos que permitan EVITAR la materialización del riesgo.  </t>
  </si>
  <si>
    <t>Los riesgos extremos deben ponerse en conocimiento.</t>
  </si>
  <si>
    <t xml:space="preserve"> Los riesgos Moderados deben ser objeto de Seguimiento adecuado por parte de los Líderes y Todos los funcionarios.</t>
  </si>
  <si>
    <t xml:space="preserve">Gestionar mediante procedimientos, es improbable que se necesite la aplicación específica de recursos, y se realiza en el reporte cuatrimestral de su desempeño. </t>
  </si>
  <si>
    <t>Gestionar mediante acciones de control anticipadas, como procedimientos, instructivos, monitoreo y/o mantenimiento de acciones que permitan REDUCIR la probabilidad o el impacto de ocurrencia del riesgo, se hace seguimiento CUATRIMESTRAL.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</si>
  <si>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CUATRIMESTRAL,  para evitar  su materialización por parte de los procesos a cargo de estos.</t>
    </r>
  </si>
  <si>
    <t>Posibles registros y tramites contables sin el cumplimiento de los requisitos legales.</t>
  </si>
  <si>
    <t xml:space="preserve">Falta de verificación de los soportes legales y y documentación establecida como requisito por el Ideam. 
</t>
  </si>
  <si>
    <t xml:space="preserve">Reprocesos de actividades y aumento de carga operativa (Integridad)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</si>
  <si>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</si>
  <si>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Lista de chequeo y revisión de documentos - documento equivalente y/o factura contratistas A-GF- F017</t>
  </si>
  <si>
    <t>Posible favorecimiento económico a un tercero en el registro de obligaciones sin el cumplimiento de requisitos</t>
  </si>
  <si>
    <t>Falta de verificación de los soportes legales y y documentación establecida como requisito por el Ideam. Así como debilidad en la revisión en la aprobación de las obligaciones por el coordinador.</t>
  </si>
  <si>
    <t xml:space="preserve">Requerimientos e investigaciones por parte de los entes de control. (Integridad / Disponibilidad) </t>
  </si>
  <si>
    <t>Posible Inexactitud en las cifras reveladas en los Estados Financieros del Ideam.</t>
  </si>
  <si>
    <t xml:space="preserve">
Falta de conciliaciones entre el Grupo de Contabilidad y las áreas generadora de información contable. </t>
  </si>
  <si>
    <t xml:space="preserve">*Informacion financiera sin analisis pertinente
*Requerimientos e investigaciones por parte de los entes de control. 
(Integridad / Disponibilidad) </t>
  </si>
  <si>
    <t xml:space="preserve">Posible inoportunidad en la presentación de los boletines y reportes de ley a la Contaduria General de la Nación. </t>
  </si>
  <si>
    <t xml:space="preserve">Sancion por parte del ente de control u otro ente regulador (Disponibilidad) </t>
  </si>
  <si>
    <t>Posible perdida, eliminacion, modificacion u ocultamiento de la informacion de la entidad que reposa en los servidores</t>
  </si>
  <si>
    <t>*No elaboracion de archivos de respaldo
*Falta de limitación al ingreso y manipulación de la informacion generada</t>
  </si>
  <si>
    <t xml:space="preserve">Reprocesos de actividades y aumento de carga operativa (Integridad /Disponibilidad/ confidencialidad) </t>
  </si>
  <si>
    <t xml:space="preserve">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 </t>
  </si>
  <si>
    <t xml:space="preserve">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  </t>
  </si>
  <si>
    <t xml:space="preserve"> - La oficina de informatica elabora copias de respaldo semanalmente, quedando guardadas en el servidor. 
 - El cordinador del grupo de contabilidad reporta al administrador de SIIF Nación las novedades para modificación y accesos de  usuarios al aplicativo SIIF Nación en el modulo contable.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</si>
  <si>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</si>
  <si>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 xml:space="preserve">
Conciliaciones Contables elaboradas y debidamente firmadas. </t>
  </si>
  <si>
    <t xml:space="preserve">Soporte envió Chip en Orfeo </t>
  </si>
  <si>
    <t xml:space="preserve">*Reporte de copias de respaldo por parte de la Oficina Informatica
*Formularios de SIIF Nación II </t>
  </si>
  <si>
    <t>* Falta de conocimiento de las normas en materia ambiental
* Falta de revisión y seguimiento periódico de la matriz legal</t>
  </si>
  <si>
    <t>* Sanciones legales por incumplimiento, hallazgos de auditoría y entes de control.</t>
  </si>
  <si>
    <t>* Definir Manual para contratistas del IDEAM el cual establezca los requisitos a cumplir en temas de gestión ambiental para los servicios y productos entregados por terceros
* Actualización, seguimiento y evaluación a la matriz de requisitos legales
* Inspecciones y auditorías internas para verificar el grado de cumplimiento ambiental</t>
  </si>
  <si>
    <t xml:space="preserve">Incumplimiento de requisitos legales en el Sistema de Gestión de Calidad y el Sistema de Gestión Ambiental aplicables a la Entidad </t>
  </si>
  <si>
    <t xml:space="preserve">* Manual de Gestión de contratistas y socialización. 
*Informes de supervisión
*Informe de Auditorías 
</t>
  </si>
  <si>
    <r>
      <rPr>
        <b/>
        <sz val="11"/>
        <color theme="1"/>
        <rFont val="Arial Narrow"/>
        <family val="2"/>
      </rPr>
      <t xml:space="preserve">FECHA: </t>
    </r>
    <r>
      <rPr>
        <sz val="11"/>
        <color theme="1"/>
        <rFont val="Arial Narrow"/>
        <family val="2"/>
      </rPr>
      <t>29/12/2020</t>
    </r>
  </si>
  <si>
    <r>
      <t>VERSION:</t>
    </r>
    <r>
      <rPr>
        <sz val="11"/>
        <color theme="1"/>
        <rFont val="Arial Narrow"/>
        <family val="2"/>
      </rPr>
      <t xml:space="preserve"> 7</t>
    </r>
  </si>
  <si>
    <t>07</t>
  </si>
  <si>
    <t>29/12/2020</t>
  </si>
  <si>
    <t xml:space="preserve">Actualización del documento, se ingresan nuevos riesgos de los procesos Generación de Conocimiento e Investigación, Generación de Datos e Información Hidrometeorológica y Ambiental para la Toma de Decisiones, se ajustan los riesgos al proceso de Gestión Financiera (Contabilidad) y Gestión a la Aatención al Ciudadano, se ajusta el riesgo de corrupción de la planeación acorde a la metodología del DAFP (Mapa de Calor), se incluye el nuevo riesgo estratégico del sistema ambiental en el proceso del SGI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</si>
</sst>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1"/>
      <color rgb="FFFF0000"/>
      <name val="Calibri"/>
      <family val="2"/>
      <scheme val="minor"/>
    </font>
    <font>
      <sz val="11"/>
      <name val="Arial"/>
      <family val="2"/>
    </font>
    <font>
      <b/>
      <sz val="10"/>
      <color theme="1"/>
      <name val="Arial Narrow"/>
      <family val="2"/>
    </font>
    <font>
      <sz val="8"/>
      <name val="Calibri"/>
      <family val="2"/>
      <scheme val="minor"/>
    </font>
    <font>
      <sz val="10"/>
      <color rgb="FF000000"/>
      <name val="Arial"/>
      <family val="2"/>
    </font>
    <font>
      <sz val="10"/>
      <color rgb="FFFF0000"/>
      <name val="Arial"/>
      <family val="2"/>
    </font>
    <font>
      <b/>
      <sz val="10"/>
      <color rgb="FF000000"/>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
      <patternFill patternType="solid">
        <fgColor rgb="FFFFFFFF"/>
        <bgColor indexed="64"/>
      </patternFill>
    </fill>
    <fill>
      <patternFill patternType="solid">
        <fgColor rgb="FFFFFFFF"/>
        <bgColor rgb="FFFFFFFF"/>
      </patternFill>
    </fill>
    <fill>
      <patternFill patternType="solid">
        <fgColor rgb="FFBFBFBF"/>
        <bgColor rgb="FFBFBFBF"/>
      </patternFill>
    </fill>
  </fills>
  <borders count="38">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6" fillId="0" borderId="0"/>
  </cellStyleXfs>
  <cellXfs count="191">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3" xfId="0" quotePrefix="1" applyFont="1" applyBorder="1" applyAlignment="1" applyProtection="1">
      <alignment horizontal="center"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6" fillId="2" borderId="13" xfId="1" applyNumberFormat="1" applyFont="1" applyFill="1" applyBorder="1" applyAlignment="1" applyProtection="1">
      <alignment horizontal="left" vertical="center" wrapText="1"/>
    </xf>
    <xf numFmtId="0" fontId="11" fillId="0" borderId="13" xfId="0" applyFont="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13" fillId="2" borderId="13" xfId="1" applyFont="1" applyFill="1" applyBorder="1" applyAlignment="1">
      <alignment horizontal="left" vertical="center" wrapText="1"/>
    </xf>
    <xf numFmtId="0" fontId="4" fillId="0" borderId="13" xfId="0" applyFont="1" applyBorder="1" applyAlignment="1" applyProtection="1">
      <alignment vertical="center" wrapText="1"/>
      <protection locked="0"/>
    </xf>
    <xf numFmtId="0" fontId="4" fillId="0" borderId="13" xfId="0" applyFont="1" applyBorder="1" applyAlignment="1">
      <alignment horizontal="justify" vertical="center" wrapText="1"/>
    </xf>
    <xf numFmtId="0" fontId="14" fillId="0" borderId="0" xfId="0" applyFont="1"/>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5" fillId="0" borderId="0" xfId="0" applyFont="1" applyAlignment="1">
      <alignment vertical="center" wrapText="1"/>
    </xf>
    <xf numFmtId="0" fontId="4" fillId="0" borderId="6" xfId="0" applyFont="1" applyBorder="1" applyAlignment="1">
      <alignment horizontal="justify" vertical="center" wrapText="1"/>
    </xf>
    <xf numFmtId="0" fontId="17"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1"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1"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1"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8" fillId="17" borderId="15" xfId="0" applyFont="1" applyFill="1" applyBorder="1" applyAlignment="1">
      <alignment vertical="center"/>
    </xf>
    <xf numFmtId="0" fontId="18" fillId="17" borderId="13" xfId="0" applyFont="1" applyFill="1" applyBorder="1" applyAlignment="1">
      <alignment vertical="center"/>
    </xf>
    <xf numFmtId="0" fontId="18" fillId="17" borderId="13" xfId="0" applyFont="1" applyFill="1" applyBorder="1" applyAlignment="1">
      <alignment horizontal="center" vertical="center"/>
    </xf>
    <xf numFmtId="0" fontId="18" fillId="17" borderId="13" xfId="0" applyFont="1" applyFill="1" applyBorder="1" applyAlignment="1">
      <alignment horizontal="center" vertical="center" textRotation="90"/>
    </xf>
    <xf numFmtId="0" fontId="18" fillId="17" borderId="3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Border="1" applyAlignment="1">
      <alignment horizontal="center"/>
    </xf>
    <xf numFmtId="0" fontId="21" fillId="0" borderId="13"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0" xfId="0" applyNumberFormat="1" applyFont="1" applyBorder="1" applyAlignment="1">
      <alignment vertical="center" wrapText="1"/>
    </xf>
    <xf numFmtId="14"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 fillId="0" borderId="13" xfId="0" applyFont="1" applyBorder="1" applyAlignment="1"/>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3" xfId="0" quotePrefix="1" applyFont="1" applyBorder="1" applyAlignment="1">
      <alignment horizontal="justify"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 xfId="0" applyFont="1" applyBorder="1" applyAlignment="1">
      <alignment horizontal="center" vertical="center"/>
    </xf>
    <xf numFmtId="0" fontId="4" fillId="0" borderId="33" xfId="0" applyFont="1" applyBorder="1" applyAlignment="1">
      <alignment horizontal="center" vertical="center" wrapText="1"/>
    </xf>
    <xf numFmtId="0" fontId="23" fillId="0" borderId="13" xfId="0" applyFont="1" applyBorder="1" applyAlignment="1">
      <alignment vertical="center" wrapText="1"/>
    </xf>
    <xf numFmtId="0" fontId="6" fillId="0" borderId="13" xfId="0" applyFont="1" applyBorder="1" applyAlignment="1">
      <alignment vertical="center" wrapText="1"/>
    </xf>
    <xf numFmtId="0" fontId="4" fillId="0" borderId="34" xfId="0" applyFont="1" applyBorder="1" applyAlignment="1">
      <alignment horizontal="left" vertical="center" wrapText="1"/>
    </xf>
    <xf numFmtId="0" fontId="23" fillId="18" borderId="13" xfId="0" applyFont="1" applyFill="1" applyBorder="1" applyAlignment="1">
      <alignment vertical="center" wrapText="1"/>
    </xf>
    <xf numFmtId="0" fontId="25" fillId="18"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2" borderId="13" xfId="0" applyFont="1" applyFill="1" applyBorder="1" applyAlignment="1">
      <alignment horizontal="justify" vertical="center" wrapText="1"/>
    </xf>
    <xf numFmtId="0" fontId="6" fillId="2" borderId="13" xfId="0" applyFont="1" applyFill="1" applyBorder="1" applyAlignment="1">
      <alignment horizontal="center" vertical="center"/>
    </xf>
    <xf numFmtId="0" fontId="4" fillId="2" borderId="6" xfId="0" applyFont="1" applyFill="1" applyBorder="1" applyAlignment="1">
      <alignment horizontal="lef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vertical="center" wrapText="1"/>
    </xf>
    <xf numFmtId="49" fontId="15" fillId="0" borderId="13" xfId="0" applyNumberFormat="1" applyFont="1" applyBorder="1" applyAlignment="1">
      <alignment horizontal="center" vertical="center" wrapText="1"/>
    </xf>
    <xf numFmtId="0" fontId="4" fillId="0" borderId="36" xfId="0" applyFont="1" applyBorder="1" applyAlignment="1">
      <alignment horizontal="center" vertical="center"/>
    </xf>
    <xf numFmtId="0" fontId="4" fillId="0" borderId="29" xfId="0" applyFont="1" applyBorder="1" applyAlignment="1">
      <alignment horizontal="center" vertical="center" wrapText="1"/>
    </xf>
    <xf numFmtId="0" fontId="23" fillId="0" borderId="37" xfId="0" applyFont="1" applyBorder="1" applyAlignment="1">
      <alignment vertical="center" wrapText="1"/>
    </xf>
    <xf numFmtId="0" fontId="23" fillId="19" borderId="13"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20" borderId="29" xfId="0" applyFont="1" applyFill="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21"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cellXfs>
  <cellStyles count="2">
    <cellStyle name="Normal" xfId="0" builtinId="0"/>
    <cellStyle name="Normal 2" xfId="1" xr:uid="{00000000-0005-0000-0000-000001000000}"/>
  </cellStyles>
  <dxfs count="43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6"/>
  <sheetViews>
    <sheetView tabSelected="1" topLeftCell="B1" zoomScale="80" zoomScaleNormal="8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21"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7" hidden="1" customWidth="1"/>
    <col min="11" max="11" width="11.140625" hidden="1" customWidth="1"/>
    <col min="12" max="12" width="16.285156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9.7109375" style="14" customWidth="1"/>
  </cols>
  <sheetData>
    <row r="1" spans="1:38" ht="24.75" customHeight="1" x14ac:dyDescent="0.25">
      <c r="A1" s="1"/>
      <c r="B1" s="148"/>
      <c r="C1" s="149"/>
      <c r="D1" s="150"/>
      <c r="E1" s="161" t="s">
        <v>99</v>
      </c>
      <c r="F1" s="162"/>
      <c r="G1" s="162"/>
      <c r="H1" s="162"/>
      <c r="I1" s="162"/>
      <c r="J1" s="162"/>
      <c r="K1" s="162"/>
      <c r="L1" s="162"/>
      <c r="M1" s="162"/>
      <c r="N1" s="162"/>
      <c r="O1" s="162"/>
      <c r="P1" s="162"/>
      <c r="Q1" s="162"/>
      <c r="R1" s="162"/>
      <c r="S1" s="162"/>
      <c r="T1" s="162"/>
      <c r="U1" s="162"/>
      <c r="V1" s="162"/>
      <c r="W1" s="162"/>
      <c r="X1" s="162"/>
      <c r="Y1" s="162"/>
      <c r="Z1" s="162"/>
      <c r="AA1" s="162"/>
      <c r="AB1" s="162"/>
      <c r="AC1" s="162"/>
      <c r="AD1" s="163"/>
      <c r="AE1" s="136" t="s">
        <v>104</v>
      </c>
      <c r="AF1" s="137"/>
    </row>
    <row r="2" spans="1:38" ht="24.75" customHeight="1" x14ac:dyDescent="0.25">
      <c r="A2" s="2"/>
      <c r="B2" s="151"/>
      <c r="C2" s="152"/>
      <c r="D2" s="153"/>
      <c r="E2" s="164"/>
      <c r="F2" s="165"/>
      <c r="G2" s="165"/>
      <c r="H2" s="165"/>
      <c r="I2" s="165"/>
      <c r="J2" s="165"/>
      <c r="K2" s="165"/>
      <c r="L2" s="165"/>
      <c r="M2" s="165"/>
      <c r="N2" s="165"/>
      <c r="O2" s="165"/>
      <c r="P2" s="165"/>
      <c r="Q2" s="165"/>
      <c r="R2" s="165"/>
      <c r="S2" s="165"/>
      <c r="T2" s="165"/>
      <c r="U2" s="165"/>
      <c r="V2" s="165"/>
      <c r="W2" s="165"/>
      <c r="X2" s="165"/>
      <c r="Y2" s="165"/>
      <c r="Z2" s="165"/>
      <c r="AA2" s="165"/>
      <c r="AB2" s="165"/>
      <c r="AC2" s="165"/>
      <c r="AD2" s="166"/>
      <c r="AE2" s="138" t="s">
        <v>565</v>
      </c>
      <c r="AF2" s="139"/>
    </row>
    <row r="3" spans="1:38" ht="24.75" customHeight="1" x14ac:dyDescent="0.25">
      <c r="A3" s="2"/>
      <c r="B3" s="151"/>
      <c r="C3" s="152"/>
      <c r="D3" s="153"/>
      <c r="E3" s="164"/>
      <c r="F3" s="165"/>
      <c r="G3" s="165"/>
      <c r="H3" s="165"/>
      <c r="I3" s="165"/>
      <c r="J3" s="165"/>
      <c r="K3" s="165"/>
      <c r="L3" s="165"/>
      <c r="M3" s="165"/>
      <c r="N3" s="165"/>
      <c r="O3" s="165"/>
      <c r="P3" s="165"/>
      <c r="Q3" s="165"/>
      <c r="R3" s="165"/>
      <c r="S3" s="165"/>
      <c r="T3" s="165"/>
      <c r="U3" s="165"/>
      <c r="V3" s="165"/>
      <c r="W3" s="165"/>
      <c r="X3" s="165"/>
      <c r="Y3" s="165"/>
      <c r="Z3" s="165"/>
      <c r="AA3" s="165"/>
      <c r="AB3" s="165"/>
      <c r="AC3" s="165"/>
      <c r="AD3" s="166"/>
      <c r="AE3" s="140" t="s">
        <v>564</v>
      </c>
      <c r="AF3" s="141"/>
    </row>
    <row r="4" spans="1:38" ht="24.75" customHeight="1" thickBot="1" x14ac:dyDescent="0.3">
      <c r="A4" s="3"/>
      <c r="B4" s="154"/>
      <c r="C4" s="155"/>
      <c r="D4" s="156"/>
      <c r="E4" s="167"/>
      <c r="F4" s="168"/>
      <c r="G4" s="168"/>
      <c r="H4" s="168"/>
      <c r="I4" s="168"/>
      <c r="J4" s="168"/>
      <c r="K4" s="168"/>
      <c r="L4" s="168"/>
      <c r="M4" s="168"/>
      <c r="N4" s="168"/>
      <c r="O4" s="168"/>
      <c r="P4" s="168"/>
      <c r="Q4" s="168"/>
      <c r="R4" s="168"/>
      <c r="S4" s="168"/>
      <c r="T4" s="168"/>
      <c r="U4" s="168"/>
      <c r="V4" s="168"/>
      <c r="W4" s="168"/>
      <c r="X4" s="168"/>
      <c r="Y4" s="168"/>
      <c r="Z4" s="168"/>
      <c r="AA4" s="168"/>
      <c r="AB4" s="168"/>
      <c r="AC4" s="168"/>
      <c r="AD4" s="169"/>
      <c r="AE4" s="142" t="s">
        <v>105</v>
      </c>
      <c r="AF4" s="143"/>
    </row>
    <row r="5" spans="1:38" ht="15.75" thickBot="1" x14ac:dyDescent="0.3"/>
    <row r="6" spans="1:38" ht="15" customHeight="1" x14ac:dyDescent="0.25">
      <c r="B6" s="159" t="s">
        <v>0</v>
      </c>
      <c r="C6" s="144" t="s">
        <v>1</v>
      </c>
      <c r="D6" s="144" t="s">
        <v>22</v>
      </c>
      <c r="E6" s="144" t="s">
        <v>5</v>
      </c>
      <c r="F6" s="173" t="s">
        <v>8</v>
      </c>
      <c r="G6" s="144" t="s">
        <v>9</v>
      </c>
      <c r="H6" s="144" t="s">
        <v>2</v>
      </c>
      <c r="I6" s="144" t="s">
        <v>3</v>
      </c>
      <c r="J6" s="175" t="s">
        <v>23</v>
      </c>
      <c r="K6" s="175" t="s">
        <v>24</v>
      </c>
      <c r="L6" s="175" t="s">
        <v>25</v>
      </c>
      <c r="M6" s="144" t="s">
        <v>4</v>
      </c>
      <c r="N6" s="144" t="s">
        <v>6</v>
      </c>
      <c r="O6" s="144"/>
      <c r="P6" s="144"/>
      <c r="Q6" s="144"/>
      <c r="R6" s="144"/>
      <c r="S6" s="144"/>
      <c r="T6" s="144"/>
      <c r="U6" s="144"/>
      <c r="V6" s="144"/>
      <c r="W6" s="144"/>
      <c r="X6" s="146" t="s">
        <v>21</v>
      </c>
      <c r="Y6" s="146" t="s">
        <v>10</v>
      </c>
      <c r="Z6" s="170"/>
      <c r="AA6" s="170"/>
      <c r="AB6" s="170"/>
      <c r="AC6" s="170"/>
      <c r="AD6" s="171"/>
      <c r="AE6" s="146" t="s">
        <v>326</v>
      </c>
      <c r="AF6" s="147"/>
    </row>
    <row r="7" spans="1:38" ht="45" x14ac:dyDescent="0.25">
      <c r="B7" s="160"/>
      <c r="C7" s="145"/>
      <c r="D7" s="145"/>
      <c r="E7" s="145"/>
      <c r="F7" s="174"/>
      <c r="G7" s="145"/>
      <c r="H7" s="145"/>
      <c r="I7" s="145"/>
      <c r="J7" s="176"/>
      <c r="K7" s="176"/>
      <c r="L7" s="176"/>
      <c r="M7" s="145"/>
      <c r="N7" s="23" t="s">
        <v>29</v>
      </c>
      <c r="O7" s="23" t="s">
        <v>30</v>
      </c>
      <c r="P7" s="23" t="s">
        <v>31</v>
      </c>
      <c r="Q7" s="23" t="s">
        <v>32</v>
      </c>
      <c r="R7" s="24" t="s">
        <v>34</v>
      </c>
      <c r="S7" s="24" t="s">
        <v>35</v>
      </c>
      <c r="T7" s="24" t="s">
        <v>36</v>
      </c>
      <c r="U7" s="24" t="s">
        <v>37</v>
      </c>
      <c r="V7" s="23" t="s">
        <v>33</v>
      </c>
      <c r="W7" s="23" t="s">
        <v>38</v>
      </c>
      <c r="X7" s="172"/>
      <c r="Y7" s="56" t="s">
        <v>2</v>
      </c>
      <c r="Z7" s="56" t="s">
        <v>3</v>
      </c>
      <c r="AA7" s="57" t="s">
        <v>26</v>
      </c>
      <c r="AB7" s="57" t="s">
        <v>27</v>
      </c>
      <c r="AC7" s="57" t="s">
        <v>28</v>
      </c>
      <c r="AD7" s="59" t="s">
        <v>19</v>
      </c>
      <c r="AE7" s="56" t="s">
        <v>329</v>
      </c>
      <c r="AF7" s="56" t="s">
        <v>325</v>
      </c>
    </row>
    <row r="8" spans="1:38" ht="96.75" customHeight="1" x14ac:dyDescent="0.25">
      <c r="B8" s="32">
        <v>1</v>
      </c>
      <c r="C8" s="33" t="s">
        <v>63</v>
      </c>
      <c r="D8" s="30" t="s">
        <v>115</v>
      </c>
      <c r="E8" s="30" t="s">
        <v>127</v>
      </c>
      <c r="F8" s="52" t="s">
        <v>129</v>
      </c>
      <c r="G8" s="30" t="s">
        <v>128</v>
      </c>
      <c r="H8" s="30" t="s">
        <v>17</v>
      </c>
      <c r="I8" s="30" t="s">
        <v>20</v>
      </c>
      <c r="J8" s="34">
        <f t="shared" ref="J8:J15" si="0">IF(H8="Raro",1,(IF(H8="Poco Probable",2,(IF(H8="Posible",3,(IF(H8="Probable",4,(IF(H8="Casi Seguro",5,0)))))))))</f>
        <v>4</v>
      </c>
      <c r="K8" s="34">
        <f t="shared" ref="K8:K15" si="1">IF(I8="Insignificante",1,(IF(I8="Menor",2,(IF(I8="Moderado",3,(IF(I8="Mayor",4,(IF(I8="Catastrófico",5,0)))))))))</f>
        <v>3</v>
      </c>
      <c r="L8" s="34">
        <f>J8*K8</f>
        <v>12</v>
      </c>
      <c r="M8" s="18" t="str">
        <f>VLOOKUP(J8,MapadeCalor!$B$2:$G$6,K8+1,0)</f>
        <v>ALTO</v>
      </c>
      <c r="N8" s="50" t="s">
        <v>336</v>
      </c>
      <c r="O8" s="30" t="s">
        <v>122</v>
      </c>
      <c r="P8" s="30" t="s">
        <v>337</v>
      </c>
      <c r="Q8" s="30" t="s">
        <v>2</v>
      </c>
      <c r="R8" s="25">
        <f t="shared" ref="R8:R15" si="2">IF(O8="Correctivo",5,(IF(O8="Preventivo",15,(IF(O8="Detectivo",20,0)))))</f>
        <v>15</v>
      </c>
      <c r="S8" s="25">
        <f t="shared" ref="S8:S15" si="3">IF(P8="Manual",5,(IF(P8="Automático",10,0)))</f>
        <v>10</v>
      </c>
      <c r="T8" s="25">
        <f t="shared" ref="T8:T15" si="4">IF(Q8="Probabilidad",0,(IF(Q8="Impacto",0,(IF(Q8="Ambos",10,0)))))</f>
        <v>0</v>
      </c>
      <c r="U8" s="25">
        <f t="shared" ref="U8:U15" si="5">SUM(R8+S8+T8)</f>
        <v>25</v>
      </c>
      <c r="V8" s="18" t="str">
        <f t="shared" ref="V8:V72" si="6">IF(U8=0,"Sin control",(IF(U8&lt;19,"Control Débil",(IF(((U8&gt;=20)*AND(U8&lt;29)),"Control Adecuado",IF(U8&gt;=30,"Control Fuerte","Error"))))))</f>
        <v>Control Adecuado</v>
      </c>
      <c r="W8" s="18" t="str">
        <f t="shared" ref="W8:W76" si="7">IF(Q8="Probabilidad","Cambie el valor de la probabilidad",(IF(Q8="Impacto","Cambie el valor del impacto",(IF(Q8="Ambos","Cambie probabilidad e impacto","Sin Acción")))))</f>
        <v>Cambie el valor de la probabilidad</v>
      </c>
      <c r="X8" s="19" t="s">
        <v>130</v>
      </c>
      <c r="Y8" s="18"/>
      <c r="Z8" s="18"/>
      <c r="AA8" s="25">
        <f t="shared" ref="AA8" si="8">IF(Y8="Raro",1,(IF(Y8="Poco Probable",2,(IF(Y8="Posible",3,(IF(Y8="Probable",4,(IF(Y8="Casi Seguro",5,0)))))))))</f>
        <v>0</v>
      </c>
      <c r="AB8" s="25">
        <f t="shared" ref="AB8" si="9">IF(Z8="Insignificante",1,(IF(Z8="Menor",2,(IF(Z8="Moderado",3,(IF(Z8="Mayor",4,(IF(Z8="Catastrófico",5,0)))))))))</f>
        <v>0</v>
      </c>
      <c r="AC8" s="25">
        <f t="shared" ref="AC8" si="10">AA8*AB8</f>
        <v>0</v>
      </c>
      <c r="AD8" s="58" t="e">
        <f>VLOOKUP(AB8,MapadeCalor!$B$2:$G$6,AA8+1,0)</f>
        <v>#N/A</v>
      </c>
      <c r="AE8" s="52"/>
      <c r="AF8" s="18"/>
      <c r="AH8" s="29" t="s">
        <v>93</v>
      </c>
      <c r="AI8" s="29" t="s">
        <v>106</v>
      </c>
      <c r="AJ8" s="29" t="s">
        <v>121</v>
      </c>
      <c r="AK8" s="31" t="s">
        <v>124</v>
      </c>
      <c r="AL8" s="31" t="s">
        <v>2</v>
      </c>
    </row>
    <row r="9" spans="1:38" ht="116.25" customHeight="1" x14ac:dyDescent="0.25">
      <c r="B9" s="32">
        <f>+B8+1</f>
        <v>2</v>
      </c>
      <c r="C9" s="33" t="s">
        <v>63</v>
      </c>
      <c r="D9" s="30" t="s">
        <v>115</v>
      </c>
      <c r="E9" s="30" t="s">
        <v>338</v>
      </c>
      <c r="F9" s="52" t="s">
        <v>339</v>
      </c>
      <c r="G9" s="30" t="s">
        <v>340</v>
      </c>
      <c r="H9" s="30" t="s">
        <v>16</v>
      </c>
      <c r="I9" s="30" t="s">
        <v>20</v>
      </c>
      <c r="J9" s="34">
        <f t="shared" si="0"/>
        <v>3</v>
      </c>
      <c r="K9" s="34">
        <f t="shared" si="1"/>
        <v>3</v>
      </c>
      <c r="L9" s="34">
        <f t="shared" ref="L9:L76" si="11">J9*K9</f>
        <v>9</v>
      </c>
      <c r="M9" s="18" t="str">
        <f>VLOOKUP(K9,MapadeCalor!$B$2:$G$6,J9+1,0)</f>
        <v>ALTO</v>
      </c>
      <c r="N9" s="50" t="s">
        <v>341</v>
      </c>
      <c r="O9" s="30" t="s">
        <v>121</v>
      </c>
      <c r="P9" s="30" t="s">
        <v>124</v>
      </c>
      <c r="Q9" s="30" t="s">
        <v>2</v>
      </c>
      <c r="R9" s="25">
        <f t="shared" si="2"/>
        <v>5</v>
      </c>
      <c r="S9" s="25">
        <f t="shared" si="3"/>
        <v>5</v>
      </c>
      <c r="T9" s="25">
        <f t="shared" si="4"/>
        <v>0</v>
      </c>
      <c r="U9" s="25">
        <f t="shared" si="5"/>
        <v>10</v>
      </c>
      <c r="V9" s="18" t="str">
        <f t="shared" si="6"/>
        <v>Control Débil</v>
      </c>
      <c r="W9" s="17" t="str">
        <f t="shared" si="7"/>
        <v>Cambie el valor de la probabilidad</v>
      </c>
      <c r="X9" s="26" t="s">
        <v>131</v>
      </c>
      <c r="Y9" s="18"/>
      <c r="Z9" s="18"/>
      <c r="AA9" s="25">
        <f t="shared" ref="AA9:AA72" si="12">IF(Y9="Raro",1,(IF(Y9="Poco Probable",2,(IF(Y9="Posible",3,(IF(Y9="Probable",4,(IF(Y9="Casi Seguro",5,0)))))))))</f>
        <v>0</v>
      </c>
      <c r="AB9" s="25">
        <f t="shared" ref="AB9:AB72" si="13">IF(Z9="Insignificante",1,(IF(Z9="Menor",2,(IF(Z9="Moderado",3,(IF(Z9="Mayor",4,(IF(Z9="Catastrófico",5,0)))))))))</f>
        <v>0</v>
      </c>
      <c r="AC9" s="25">
        <f t="shared" ref="AC9:AC72" si="14">AA9*AB9</f>
        <v>0</v>
      </c>
      <c r="AD9" s="58" t="e">
        <f>VLOOKUP(AB9,MapadeCalor!$B$2:$G$6,AA9+1,0)</f>
        <v>#N/A</v>
      </c>
      <c r="AE9" s="52"/>
      <c r="AF9" s="18"/>
      <c r="AH9" s="29" t="s">
        <v>62</v>
      </c>
      <c r="AI9" s="29" t="s">
        <v>107</v>
      </c>
      <c r="AJ9" s="29" t="s">
        <v>123</v>
      </c>
    </row>
    <row r="10" spans="1:38" ht="99" customHeight="1" x14ac:dyDescent="0.25">
      <c r="B10" s="32">
        <f t="shared" ref="B10:B73" si="15">+B9+1</f>
        <v>3</v>
      </c>
      <c r="C10" s="33" t="s">
        <v>62</v>
      </c>
      <c r="D10" s="30" t="s">
        <v>53</v>
      </c>
      <c r="E10" s="30" t="s">
        <v>342</v>
      </c>
      <c r="F10" s="52" t="s">
        <v>343</v>
      </c>
      <c r="G10" s="30" t="s">
        <v>133</v>
      </c>
      <c r="H10" s="30" t="s">
        <v>16</v>
      </c>
      <c r="I10" s="30" t="s">
        <v>20</v>
      </c>
      <c r="J10" s="25">
        <f t="shared" si="0"/>
        <v>3</v>
      </c>
      <c r="K10" s="25">
        <f t="shared" si="1"/>
        <v>3</v>
      </c>
      <c r="L10" s="34">
        <f t="shared" si="11"/>
        <v>9</v>
      </c>
      <c r="M10" s="18" t="str">
        <f>VLOOKUP(K10,MapadeCalor!$B$2:$G$6,J10+1,0)</f>
        <v>ALTO</v>
      </c>
      <c r="N10" s="50" t="s">
        <v>266</v>
      </c>
      <c r="O10" s="30" t="s">
        <v>122</v>
      </c>
      <c r="P10" s="30" t="s">
        <v>124</v>
      </c>
      <c r="Q10" s="30" t="s">
        <v>2</v>
      </c>
      <c r="R10" s="25">
        <f t="shared" si="2"/>
        <v>15</v>
      </c>
      <c r="S10" s="25">
        <f t="shared" si="3"/>
        <v>5</v>
      </c>
      <c r="T10" s="25">
        <f t="shared" si="4"/>
        <v>0</v>
      </c>
      <c r="U10" s="25">
        <f t="shared" si="5"/>
        <v>20</v>
      </c>
      <c r="V10" s="18" t="str">
        <f>IF(U10=0,"Sin control",(IF(U10&lt;19,"Control Débil",(IF(((U10&gt;=20)*AND(U10&lt;29)),"Control Adecuado",IF(U10&gt;=30,"Control Fuerte","Error"))))))</f>
        <v>Control Adecuado</v>
      </c>
      <c r="W10" s="18" t="str">
        <f>IF(Q10="Probabilidad","Cambie el valor de la probabilidad",(IF(Q10="Impacto","Cambie el valor del impacto",(IF(Q10="Ambos","Cambie probabilidad e impacto","Sin Acción")))))</f>
        <v>Cambie el valor de la probabilidad</v>
      </c>
      <c r="X10" s="19" t="s">
        <v>137</v>
      </c>
      <c r="Y10" s="18"/>
      <c r="Z10" s="18"/>
      <c r="AA10" s="25">
        <f t="shared" si="12"/>
        <v>0</v>
      </c>
      <c r="AB10" s="25">
        <f t="shared" si="13"/>
        <v>0</v>
      </c>
      <c r="AC10" s="25">
        <f t="shared" si="14"/>
        <v>0</v>
      </c>
      <c r="AD10" s="58" t="e">
        <f>VLOOKUP(AB10,MapadeCalor!$B$2:$G$6,AA10+1,0)</f>
        <v>#N/A</v>
      </c>
      <c r="AE10" s="52"/>
      <c r="AF10" s="18"/>
      <c r="AH10" s="29" t="s">
        <v>63</v>
      </c>
      <c r="AI10" s="29" t="s">
        <v>108</v>
      </c>
    </row>
    <row r="11" spans="1:38" ht="102.75" customHeight="1" x14ac:dyDescent="0.25">
      <c r="B11" s="32">
        <f t="shared" si="15"/>
        <v>4</v>
      </c>
      <c r="C11" s="33" t="s">
        <v>62</v>
      </c>
      <c r="D11" s="30" t="s">
        <v>53</v>
      </c>
      <c r="E11" s="30" t="s">
        <v>132</v>
      </c>
      <c r="F11" s="52" t="s">
        <v>344</v>
      </c>
      <c r="G11" s="30" t="s">
        <v>134</v>
      </c>
      <c r="H11" s="30" t="s">
        <v>16</v>
      </c>
      <c r="I11" s="30" t="s">
        <v>20</v>
      </c>
      <c r="J11" s="25">
        <f t="shared" si="0"/>
        <v>3</v>
      </c>
      <c r="K11" s="25">
        <f t="shared" si="1"/>
        <v>3</v>
      </c>
      <c r="L11" s="34">
        <f t="shared" si="11"/>
        <v>9</v>
      </c>
      <c r="M11" s="18" t="str">
        <f>VLOOKUP(K11,MapadeCalor!$B$2:$G$6,J11+1,0)</f>
        <v>ALTO</v>
      </c>
      <c r="N11" s="43" t="s">
        <v>345</v>
      </c>
      <c r="O11" s="30" t="s">
        <v>122</v>
      </c>
      <c r="P11" s="30" t="s">
        <v>124</v>
      </c>
      <c r="Q11" s="30" t="s">
        <v>135</v>
      </c>
      <c r="R11" s="25">
        <f t="shared" si="2"/>
        <v>15</v>
      </c>
      <c r="S11" s="25">
        <f t="shared" si="3"/>
        <v>5</v>
      </c>
      <c r="T11" s="25">
        <f t="shared" si="4"/>
        <v>10</v>
      </c>
      <c r="U11" s="25">
        <f t="shared" si="5"/>
        <v>30</v>
      </c>
      <c r="V11" s="18" t="str">
        <f>IF(U11=0,"Sin control",(IF(U11&lt;19,"Control Débil",(IF(((U11&gt;=20)*AND(U11&lt;29)),"Control Adecuado",IF(U11&gt;=30,"Control Fuerte","Error"))))))</f>
        <v>Control Fuerte</v>
      </c>
      <c r="W11" s="18" t="str">
        <f>IF(Q11="Probabilidad","Cambie el valor de la probabilidad",(IF(Q11="Impacto","Cambie el valor del impacto",(IF(Q11="Ambos","Cambie probabilidad e impacto","Sin Acción")))))</f>
        <v>Cambie probabilidad e impacto</v>
      </c>
      <c r="X11" s="19" t="s">
        <v>136</v>
      </c>
      <c r="Y11" s="18"/>
      <c r="Z11" s="18"/>
      <c r="AA11" s="25">
        <f t="shared" si="12"/>
        <v>0</v>
      </c>
      <c r="AB11" s="25">
        <f t="shared" si="13"/>
        <v>0</v>
      </c>
      <c r="AC11" s="25">
        <f t="shared" si="14"/>
        <v>0</v>
      </c>
      <c r="AD11" s="58" t="e">
        <f>VLOOKUP(AB11,MapadeCalor!$B$2:$G$6,AA11+1,0)</f>
        <v>#N/A</v>
      </c>
      <c r="AE11" s="52"/>
      <c r="AF11" s="18"/>
      <c r="AH11" s="29" t="s">
        <v>64</v>
      </c>
      <c r="AI11" s="29" t="s">
        <v>109</v>
      </c>
    </row>
    <row r="12" spans="1:38" s="13" customFormat="1" ht="170.25" customHeight="1" x14ac:dyDescent="0.25">
      <c r="B12" s="32">
        <f t="shared" si="15"/>
        <v>5</v>
      </c>
      <c r="C12" s="33" t="s">
        <v>62</v>
      </c>
      <c r="D12" s="30" t="s">
        <v>53</v>
      </c>
      <c r="E12" s="30" t="s">
        <v>138</v>
      </c>
      <c r="F12" s="52" t="s">
        <v>346</v>
      </c>
      <c r="G12" s="30" t="s">
        <v>347</v>
      </c>
      <c r="H12" s="18" t="s">
        <v>16</v>
      </c>
      <c r="I12" s="18" t="s">
        <v>13</v>
      </c>
      <c r="J12" s="25">
        <f t="shared" si="0"/>
        <v>3</v>
      </c>
      <c r="K12" s="25">
        <f t="shared" si="1"/>
        <v>4</v>
      </c>
      <c r="L12" s="34">
        <f t="shared" si="11"/>
        <v>12</v>
      </c>
      <c r="M12" s="18" t="str">
        <f>VLOOKUP(J12,MapadeCalor!$B$2:$G$6,K12+1,0)</f>
        <v>MUY ALTO</v>
      </c>
      <c r="N12" s="50" t="s">
        <v>348</v>
      </c>
      <c r="O12" s="30" t="s">
        <v>122</v>
      </c>
      <c r="P12" s="30" t="s">
        <v>124</v>
      </c>
      <c r="Q12" s="30" t="s">
        <v>135</v>
      </c>
      <c r="R12" s="25">
        <f t="shared" si="2"/>
        <v>15</v>
      </c>
      <c r="S12" s="25">
        <f t="shared" si="3"/>
        <v>5</v>
      </c>
      <c r="T12" s="25">
        <f t="shared" si="4"/>
        <v>10</v>
      </c>
      <c r="U12" s="25">
        <f t="shared" si="5"/>
        <v>30</v>
      </c>
      <c r="V12" s="18" t="str">
        <f>IF(U12=0,"Sin control",(IF(U12&lt;19,"Control Débil",(IF(((U12&gt;=20)*AND(U12&lt;29)),"Control Adecuado",IF(U12&gt;=30,"Control Fuerte","Error"))))))</f>
        <v>Control Fuerte</v>
      </c>
      <c r="W12" s="18" t="str">
        <f>IF(Q12="Probabilidad","Cambie el valor de la probabilidad",(IF(Q12="Impacto","Cambie el valor del impacto",(IF(Q12="Ambos","Cambie probabilidad e impacto","Sin Acción")))))</f>
        <v>Cambie probabilidad e impacto</v>
      </c>
      <c r="X12" s="49" t="s">
        <v>270</v>
      </c>
      <c r="Y12" s="18"/>
      <c r="Z12" s="18"/>
      <c r="AA12" s="25">
        <f t="shared" si="12"/>
        <v>0</v>
      </c>
      <c r="AB12" s="25">
        <f t="shared" si="13"/>
        <v>0</v>
      </c>
      <c r="AC12" s="25">
        <f t="shared" si="14"/>
        <v>0</v>
      </c>
      <c r="AD12" s="58" t="e">
        <f>VLOOKUP(AB12,MapadeCalor!$B$2:$G$6,AA12+1,0)</f>
        <v>#N/A</v>
      </c>
      <c r="AE12" s="52"/>
      <c r="AF12" s="18"/>
      <c r="AH12" s="29" t="s">
        <v>95</v>
      </c>
      <c r="AI12" s="29" t="s">
        <v>110</v>
      </c>
    </row>
    <row r="13" spans="1:38" s="13" customFormat="1" ht="165.75" x14ac:dyDescent="0.25">
      <c r="B13" s="32">
        <f t="shared" si="15"/>
        <v>6</v>
      </c>
      <c r="C13" s="33" t="s">
        <v>94</v>
      </c>
      <c r="D13" s="30" t="s">
        <v>53</v>
      </c>
      <c r="E13" s="30" t="s">
        <v>139</v>
      </c>
      <c r="F13" s="52" t="s">
        <v>140</v>
      </c>
      <c r="G13" s="30" t="s">
        <v>267</v>
      </c>
      <c r="H13" s="18" t="s">
        <v>141</v>
      </c>
      <c r="I13" s="18" t="s">
        <v>13</v>
      </c>
      <c r="J13" s="25">
        <f t="shared" si="0"/>
        <v>2</v>
      </c>
      <c r="K13" s="25">
        <f t="shared" si="1"/>
        <v>4</v>
      </c>
      <c r="L13" s="34">
        <f t="shared" si="11"/>
        <v>8</v>
      </c>
      <c r="M13" s="18" t="str">
        <f>VLOOKUP(K13,MapadeCalor!$B$2:$G$6,J13+1,0)</f>
        <v>ALTO</v>
      </c>
      <c r="N13" s="38" t="s">
        <v>268</v>
      </c>
      <c r="O13" s="30" t="s">
        <v>122</v>
      </c>
      <c r="P13" s="30" t="s">
        <v>124</v>
      </c>
      <c r="Q13" s="30" t="s">
        <v>135</v>
      </c>
      <c r="R13" s="25">
        <f t="shared" si="2"/>
        <v>15</v>
      </c>
      <c r="S13" s="25">
        <f t="shared" si="3"/>
        <v>5</v>
      </c>
      <c r="T13" s="25">
        <f t="shared" si="4"/>
        <v>10</v>
      </c>
      <c r="U13" s="25">
        <f t="shared" si="5"/>
        <v>30</v>
      </c>
      <c r="V13" s="18" t="str">
        <f>IF(U13=0,"Sin control",(IF(U13&lt;19,"Control Débil",(IF(((U13&gt;=20)*AND(U13&lt;29)),"Control Adecuado",IF(U13&gt;=30,"Control Fuerte","Error"))))))</f>
        <v>Control Fuerte</v>
      </c>
      <c r="W13" s="18" t="str">
        <f>IF(Q13="Probabilidad","Cambie el valor de la probabilidad",(IF(Q13="Impacto","Cambie el valor del impacto",(IF(Q13="Ambos","Cambie probabilidad e impacto","Sin Acción")))))</f>
        <v>Cambie probabilidad e impacto</v>
      </c>
      <c r="X13" s="19" t="s">
        <v>269</v>
      </c>
      <c r="Y13" s="18"/>
      <c r="Z13" s="18"/>
      <c r="AA13" s="25">
        <f t="shared" si="12"/>
        <v>0</v>
      </c>
      <c r="AB13" s="25">
        <f t="shared" si="13"/>
        <v>0</v>
      </c>
      <c r="AC13" s="25">
        <f t="shared" si="14"/>
        <v>0</v>
      </c>
      <c r="AD13" s="58" t="e">
        <f>VLOOKUP(AB13,MapadeCalor!$B$2:$G$6,AA13+1,0)</f>
        <v>#N/A</v>
      </c>
      <c r="AE13" s="52"/>
      <c r="AF13" s="18"/>
      <c r="AH13" s="29" t="s">
        <v>94</v>
      </c>
      <c r="AI13" s="29" t="s">
        <v>111</v>
      </c>
    </row>
    <row r="14" spans="1:38" s="13" customFormat="1" ht="105" customHeight="1" x14ac:dyDescent="0.25">
      <c r="B14" s="32">
        <f t="shared" si="15"/>
        <v>7</v>
      </c>
      <c r="C14" s="33" t="s">
        <v>94</v>
      </c>
      <c r="D14" s="30" t="s">
        <v>117</v>
      </c>
      <c r="E14" s="30" t="s">
        <v>142</v>
      </c>
      <c r="F14" s="35" t="s">
        <v>146</v>
      </c>
      <c r="G14" s="30" t="s">
        <v>143</v>
      </c>
      <c r="H14" s="18" t="s">
        <v>141</v>
      </c>
      <c r="I14" s="18" t="s">
        <v>20</v>
      </c>
      <c r="J14" s="25">
        <f t="shared" si="0"/>
        <v>2</v>
      </c>
      <c r="K14" s="25">
        <f t="shared" si="1"/>
        <v>3</v>
      </c>
      <c r="L14" s="34">
        <f t="shared" si="11"/>
        <v>6</v>
      </c>
      <c r="M14" s="18" t="str">
        <f>VLOOKUP(K14,MapadeCalor!$B$2:$G$6,J14+1,0)</f>
        <v>MEDIO</v>
      </c>
      <c r="N14" s="50" t="s">
        <v>271</v>
      </c>
      <c r="O14" s="30" t="s">
        <v>122</v>
      </c>
      <c r="P14" s="30" t="s">
        <v>124</v>
      </c>
      <c r="Q14" s="30" t="s">
        <v>2</v>
      </c>
      <c r="R14" s="25">
        <f t="shared" si="2"/>
        <v>15</v>
      </c>
      <c r="S14" s="25">
        <f t="shared" si="3"/>
        <v>5</v>
      </c>
      <c r="T14" s="25">
        <f t="shared" si="4"/>
        <v>0</v>
      </c>
      <c r="U14" s="25">
        <f t="shared" si="5"/>
        <v>20</v>
      </c>
      <c r="V14" s="18" t="str">
        <f>IF(U14=0,"Sin control",(IF(U14&lt;19,"Control Débil",(IF(((U14&gt;=20)*AND(U14&lt;29)),"Control Adecuado",IF(U14&gt;=30,"Control Fuerte","Error"))))))</f>
        <v>Control Adecuado</v>
      </c>
      <c r="W14" s="18" t="str">
        <f>IF(Q14="Probabilidad","Cambie el valor de la probabilidad",(IF(Q14="Impacto","Cambie el valor del impacto",(IF(Q14="Ambos","Cambie probabilidad e impacto","Sin Acción")))))</f>
        <v>Cambie el valor de la probabilidad</v>
      </c>
      <c r="X14" s="43" t="s">
        <v>149</v>
      </c>
      <c r="Y14" s="18"/>
      <c r="Z14" s="18"/>
      <c r="AA14" s="25">
        <f t="shared" si="12"/>
        <v>0</v>
      </c>
      <c r="AB14" s="25">
        <f t="shared" si="13"/>
        <v>0</v>
      </c>
      <c r="AC14" s="25">
        <f t="shared" si="14"/>
        <v>0</v>
      </c>
      <c r="AD14" s="58" t="e">
        <f>VLOOKUP(AB14,MapadeCalor!$B$2:$G$6,AA14+1,0)</f>
        <v>#N/A</v>
      </c>
      <c r="AE14" s="52"/>
      <c r="AF14" s="18"/>
      <c r="AH14" s="29" t="s">
        <v>126</v>
      </c>
      <c r="AI14" s="29" t="s">
        <v>112</v>
      </c>
    </row>
    <row r="15" spans="1:38" ht="126.75" customHeight="1" x14ac:dyDescent="0.25">
      <c r="B15" s="32">
        <f t="shared" si="15"/>
        <v>8</v>
      </c>
      <c r="C15" s="33" t="s">
        <v>126</v>
      </c>
      <c r="D15" s="30" t="s">
        <v>117</v>
      </c>
      <c r="E15" s="30" t="s">
        <v>144</v>
      </c>
      <c r="F15" s="35" t="s">
        <v>145</v>
      </c>
      <c r="G15" s="36" t="s">
        <v>147</v>
      </c>
      <c r="H15" s="18" t="s">
        <v>141</v>
      </c>
      <c r="I15" s="18" t="s">
        <v>20</v>
      </c>
      <c r="J15" s="25">
        <f t="shared" si="0"/>
        <v>2</v>
      </c>
      <c r="K15" s="25">
        <f t="shared" si="1"/>
        <v>3</v>
      </c>
      <c r="L15" s="34">
        <f t="shared" si="11"/>
        <v>6</v>
      </c>
      <c r="M15" s="18" t="str">
        <f>VLOOKUP(K15,MapadeCalor!$B$2:$G$6,J15+1,0)</f>
        <v>MEDIO</v>
      </c>
      <c r="N15" s="38" t="s">
        <v>272</v>
      </c>
      <c r="O15" s="30" t="s">
        <v>122</v>
      </c>
      <c r="P15" s="30" t="s">
        <v>124</v>
      </c>
      <c r="Q15" s="30" t="s">
        <v>2</v>
      </c>
      <c r="R15" s="25">
        <f t="shared" si="2"/>
        <v>15</v>
      </c>
      <c r="S15" s="25">
        <f t="shared" si="3"/>
        <v>5</v>
      </c>
      <c r="T15" s="25">
        <f t="shared" si="4"/>
        <v>0</v>
      </c>
      <c r="U15" s="25">
        <f t="shared" si="5"/>
        <v>20</v>
      </c>
      <c r="V15" s="18" t="str">
        <f t="shared" si="6"/>
        <v>Control Adecuado</v>
      </c>
      <c r="W15" s="18" t="str">
        <f t="shared" si="7"/>
        <v>Cambie el valor de la probabilidad</v>
      </c>
      <c r="X15" s="43" t="s">
        <v>148</v>
      </c>
      <c r="Y15" s="18"/>
      <c r="Z15" s="18"/>
      <c r="AA15" s="25">
        <f t="shared" si="12"/>
        <v>0</v>
      </c>
      <c r="AB15" s="25">
        <f t="shared" si="13"/>
        <v>0</v>
      </c>
      <c r="AC15" s="25">
        <f t="shared" si="14"/>
        <v>0</v>
      </c>
      <c r="AD15" s="58" t="e">
        <f>VLOOKUP(AB15,MapadeCalor!$B$2:$G$6,AA15+1,0)</f>
        <v>#N/A</v>
      </c>
      <c r="AE15" s="52"/>
      <c r="AF15" s="18"/>
      <c r="AI15" s="29" t="s">
        <v>113</v>
      </c>
    </row>
    <row r="16" spans="1:38" ht="255" x14ac:dyDescent="0.25">
      <c r="A16" s="16"/>
      <c r="B16" s="32">
        <f t="shared" si="15"/>
        <v>9</v>
      </c>
      <c r="C16" s="33" t="s">
        <v>62</v>
      </c>
      <c r="D16" s="30" t="s">
        <v>117</v>
      </c>
      <c r="E16" s="30" t="s">
        <v>349</v>
      </c>
      <c r="F16" s="36" t="s">
        <v>152</v>
      </c>
      <c r="G16" s="36" t="s">
        <v>153</v>
      </c>
      <c r="H16" s="18" t="s">
        <v>17</v>
      </c>
      <c r="I16" s="18" t="s">
        <v>13</v>
      </c>
      <c r="J16" s="25">
        <f t="shared" ref="J16:J41" si="16">IF(H16="Raro",1,(IF(H16="Poco Probable",2,(IF(H16="Posible",3,(IF(H16="Probable",4,(IF(H16="Casi Seguro",5,0)))))))))</f>
        <v>4</v>
      </c>
      <c r="K16" s="25">
        <f t="shared" ref="K16:K41" si="17">IF(I16="Insignificante",1,(IF(I16="Menor",2,(IF(I16="Moderado",3,(IF(I16="Mayor",4,(IF(I16="Catastrófico",5,0)))))))))</f>
        <v>4</v>
      </c>
      <c r="L16" s="34">
        <f t="shared" si="11"/>
        <v>16</v>
      </c>
      <c r="M16" s="18" t="str">
        <f>VLOOKUP(K16,MapadeCalor!$B$2:$G$6,J16+1,0)</f>
        <v>MUY ALTO</v>
      </c>
      <c r="N16" s="50" t="s">
        <v>273</v>
      </c>
      <c r="O16" s="30" t="s">
        <v>122</v>
      </c>
      <c r="P16" s="30" t="s">
        <v>124</v>
      </c>
      <c r="Q16" s="30" t="s">
        <v>2</v>
      </c>
      <c r="R16" s="25">
        <f t="shared" ref="R16:R41" si="18">IF(O16="Correctivo",5,(IF(O16="Preventivo",15,(IF(O16="Detectivo",20,0)))))</f>
        <v>15</v>
      </c>
      <c r="S16" s="25">
        <f t="shared" ref="S16:S41" si="19">IF(P16="Manual",5,(IF(P16="Automático",10,0)))</f>
        <v>5</v>
      </c>
      <c r="T16" s="25">
        <f t="shared" ref="T16:T41" si="20">IF(Q16="Probabilidad",0,(IF(Q16="Impacto",0,(IF(Q16="Ambos",10,0)))))</f>
        <v>0</v>
      </c>
      <c r="U16" s="25">
        <f t="shared" ref="U16:U41" si="21">SUM(R16+S16+T16)</f>
        <v>20</v>
      </c>
      <c r="V16" s="18" t="str">
        <f t="shared" si="6"/>
        <v>Control Adecuado</v>
      </c>
      <c r="W16" s="18" t="str">
        <f t="shared" si="7"/>
        <v>Cambie el valor de la probabilidad</v>
      </c>
      <c r="X16" s="27" t="s">
        <v>350</v>
      </c>
      <c r="Y16" s="18"/>
      <c r="Z16" s="18"/>
      <c r="AA16" s="25">
        <f t="shared" si="12"/>
        <v>0</v>
      </c>
      <c r="AB16" s="25">
        <f t="shared" si="13"/>
        <v>0</v>
      </c>
      <c r="AC16" s="25">
        <f t="shared" si="14"/>
        <v>0</v>
      </c>
      <c r="AD16" s="58" t="e">
        <f>VLOOKUP(AB16,MapadeCalor!$B$2:$G$6,AA16+1,0)</f>
        <v>#N/A</v>
      </c>
      <c r="AE16" s="52"/>
      <c r="AF16" s="18"/>
      <c r="AI16" s="29" t="s">
        <v>114</v>
      </c>
    </row>
    <row r="17" spans="1:35" ht="252.75" customHeight="1" x14ac:dyDescent="0.25">
      <c r="B17" s="32">
        <f t="shared" si="15"/>
        <v>10</v>
      </c>
      <c r="C17" s="33" t="s">
        <v>62</v>
      </c>
      <c r="D17" s="30" t="s">
        <v>117</v>
      </c>
      <c r="E17" s="30" t="s">
        <v>150</v>
      </c>
      <c r="F17" s="52" t="s">
        <v>154</v>
      </c>
      <c r="G17" s="36" t="s">
        <v>155</v>
      </c>
      <c r="H17" s="18" t="s">
        <v>15</v>
      </c>
      <c r="I17" s="18" t="s">
        <v>20</v>
      </c>
      <c r="J17" s="25">
        <f t="shared" si="16"/>
        <v>1</v>
      </c>
      <c r="K17" s="25">
        <f t="shared" si="17"/>
        <v>3</v>
      </c>
      <c r="L17" s="34">
        <f t="shared" si="11"/>
        <v>3</v>
      </c>
      <c r="M17" s="18" t="str">
        <f>VLOOKUP(K17,MapadeCalor!$B$2:$G$6,J17+1,0)</f>
        <v>BAJO</v>
      </c>
      <c r="N17" s="50" t="s">
        <v>274</v>
      </c>
      <c r="O17" s="30" t="s">
        <v>123</v>
      </c>
      <c r="P17" s="30" t="s">
        <v>124</v>
      </c>
      <c r="Q17" s="30" t="s">
        <v>2</v>
      </c>
      <c r="R17" s="25">
        <f t="shared" si="18"/>
        <v>20</v>
      </c>
      <c r="S17" s="25">
        <f t="shared" si="19"/>
        <v>5</v>
      </c>
      <c r="T17" s="25">
        <f t="shared" si="20"/>
        <v>0</v>
      </c>
      <c r="U17" s="25">
        <f t="shared" si="21"/>
        <v>25</v>
      </c>
      <c r="V17" s="18" t="str">
        <f t="shared" si="6"/>
        <v>Control Adecuado</v>
      </c>
      <c r="W17" s="18" t="str">
        <f t="shared" si="7"/>
        <v>Cambie el valor de la probabilidad</v>
      </c>
      <c r="X17" s="43" t="s">
        <v>275</v>
      </c>
      <c r="Y17" s="18"/>
      <c r="Z17" s="18"/>
      <c r="AA17" s="25">
        <f t="shared" si="12"/>
        <v>0</v>
      </c>
      <c r="AB17" s="25">
        <f t="shared" si="13"/>
        <v>0</v>
      </c>
      <c r="AC17" s="25">
        <f t="shared" si="14"/>
        <v>0</v>
      </c>
      <c r="AD17" s="58" t="e">
        <f>VLOOKUP(AB17,MapadeCalor!$B$2:$G$6,AA17+1,0)</f>
        <v>#N/A</v>
      </c>
      <c r="AE17" s="52"/>
      <c r="AF17" s="18"/>
      <c r="AI17" s="29" t="s">
        <v>115</v>
      </c>
    </row>
    <row r="18" spans="1:35" ht="318.75" x14ac:dyDescent="0.25">
      <c r="A18" s="16"/>
      <c r="B18" s="32">
        <f t="shared" si="15"/>
        <v>11</v>
      </c>
      <c r="C18" s="33" t="s">
        <v>62</v>
      </c>
      <c r="D18" s="30" t="s">
        <v>117</v>
      </c>
      <c r="E18" s="30" t="s">
        <v>151</v>
      </c>
      <c r="F18" s="52" t="s">
        <v>156</v>
      </c>
      <c r="G18" s="30" t="s">
        <v>157</v>
      </c>
      <c r="H18" s="18" t="s">
        <v>17</v>
      </c>
      <c r="I18" s="18" t="s">
        <v>13</v>
      </c>
      <c r="J18" s="25">
        <f t="shared" si="16"/>
        <v>4</v>
      </c>
      <c r="K18" s="25">
        <f t="shared" si="17"/>
        <v>4</v>
      </c>
      <c r="L18" s="34">
        <f t="shared" si="11"/>
        <v>16</v>
      </c>
      <c r="M18" s="18" t="str">
        <f>VLOOKUP(K18,MapadeCalor!$B$2:$G$6,J18+1,0)</f>
        <v>MUY ALTO</v>
      </c>
      <c r="N18" s="50" t="s">
        <v>276</v>
      </c>
      <c r="O18" s="30" t="s">
        <v>122</v>
      </c>
      <c r="P18" s="30" t="s">
        <v>124</v>
      </c>
      <c r="Q18" s="30" t="s">
        <v>2</v>
      </c>
      <c r="R18" s="25">
        <f t="shared" si="18"/>
        <v>15</v>
      </c>
      <c r="S18" s="25">
        <f t="shared" si="19"/>
        <v>5</v>
      </c>
      <c r="T18" s="25">
        <f t="shared" si="20"/>
        <v>0</v>
      </c>
      <c r="U18" s="25">
        <f t="shared" si="21"/>
        <v>20</v>
      </c>
      <c r="V18" s="18" t="str">
        <f t="shared" si="6"/>
        <v>Control Adecuado</v>
      </c>
      <c r="W18" s="18" t="str">
        <f t="shared" si="7"/>
        <v>Cambie el valor de la probabilidad</v>
      </c>
      <c r="X18" s="27" t="s">
        <v>166</v>
      </c>
      <c r="Y18" s="18"/>
      <c r="Z18" s="18"/>
      <c r="AA18" s="25">
        <f t="shared" si="12"/>
        <v>0</v>
      </c>
      <c r="AB18" s="25">
        <f t="shared" si="13"/>
        <v>0</v>
      </c>
      <c r="AC18" s="25">
        <f t="shared" si="14"/>
        <v>0</v>
      </c>
      <c r="AD18" s="58" t="e">
        <f>VLOOKUP(AB18,MapadeCalor!$B$2:$G$6,AA18+1,0)</f>
        <v>#N/A</v>
      </c>
      <c r="AE18" s="51"/>
      <c r="AF18" s="18"/>
      <c r="AI18" s="29" t="s">
        <v>116</v>
      </c>
    </row>
    <row r="19" spans="1:35" ht="180.75" customHeight="1" x14ac:dyDescent="0.25">
      <c r="B19" s="32">
        <f t="shared" si="15"/>
        <v>12</v>
      </c>
      <c r="C19" s="105" t="s">
        <v>63</v>
      </c>
      <c r="D19" s="125" t="s">
        <v>118</v>
      </c>
      <c r="E19" s="20" t="s">
        <v>536</v>
      </c>
      <c r="F19" s="50" t="s">
        <v>537</v>
      </c>
      <c r="G19" s="50" t="s">
        <v>538</v>
      </c>
      <c r="H19" s="18" t="s">
        <v>18</v>
      </c>
      <c r="I19" s="18" t="s">
        <v>20</v>
      </c>
      <c r="J19" s="25">
        <f t="shared" si="16"/>
        <v>5</v>
      </c>
      <c r="K19" s="25">
        <f t="shared" si="17"/>
        <v>3</v>
      </c>
      <c r="L19" s="34">
        <f t="shared" si="11"/>
        <v>15</v>
      </c>
      <c r="M19" s="18" t="str">
        <f>VLOOKUP(K19,MapadeCalor!$B$2:$G$6,J19+1,0)</f>
        <v>MUY ALTO</v>
      </c>
      <c r="N19" s="50" t="s">
        <v>539</v>
      </c>
      <c r="O19" s="52" t="s">
        <v>122</v>
      </c>
      <c r="P19" s="52" t="s">
        <v>124</v>
      </c>
      <c r="Q19" s="52" t="s">
        <v>2</v>
      </c>
      <c r="R19" s="25">
        <f t="shared" si="18"/>
        <v>15</v>
      </c>
      <c r="S19" s="25">
        <f t="shared" si="19"/>
        <v>5</v>
      </c>
      <c r="T19" s="25">
        <f t="shared" si="20"/>
        <v>0</v>
      </c>
      <c r="U19" s="25">
        <f t="shared" si="21"/>
        <v>20</v>
      </c>
      <c r="V19" s="125" t="str">
        <f t="shared" si="6"/>
        <v>Control Adecuado</v>
      </c>
      <c r="W19" s="125" t="str">
        <f t="shared" si="7"/>
        <v>Cambie el valor de la probabilidad</v>
      </c>
      <c r="X19" s="50" t="s">
        <v>540</v>
      </c>
      <c r="Y19" s="18"/>
      <c r="Z19" s="18"/>
      <c r="AA19" s="25">
        <f t="shared" si="12"/>
        <v>0</v>
      </c>
      <c r="AB19" s="25">
        <f t="shared" si="13"/>
        <v>0</v>
      </c>
      <c r="AC19" s="25">
        <f t="shared" si="14"/>
        <v>0</v>
      </c>
      <c r="AD19" s="58" t="e">
        <f>VLOOKUP(AB19,MapadeCalor!$B$2:$G$6,AA19+1,0)</f>
        <v>#N/A</v>
      </c>
      <c r="AE19" s="61"/>
      <c r="AF19" s="60"/>
      <c r="AI19" s="29" t="s">
        <v>117</v>
      </c>
    </row>
    <row r="20" spans="1:35" ht="170.25" customHeight="1" x14ac:dyDescent="0.25">
      <c r="B20" s="32">
        <f t="shared" si="15"/>
        <v>13</v>
      </c>
      <c r="C20" s="105" t="s">
        <v>94</v>
      </c>
      <c r="D20" s="125" t="s">
        <v>118</v>
      </c>
      <c r="E20" s="127" t="s">
        <v>541</v>
      </c>
      <c r="F20" s="50" t="s">
        <v>542</v>
      </c>
      <c r="G20" s="50" t="s">
        <v>543</v>
      </c>
      <c r="H20" s="125" t="s">
        <v>15</v>
      </c>
      <c r="I20" s="125" t="s">
        <v>14</v>
      </c>
      <c r="J20" s="25">
        <f t="shared" si="16"/>
        <v>1</v>
      </c>
      <c r="K20" s="25">
        <f t="shared" si="17"/>
        <v>5</v>
      </c>
      <c r="L20" s="34">
        <f t="shared" si="11"/>
        <v>5</v>
      </c>
      <c r="M20" s="18" t="str">
        <f>VLOOKUP(K20,MapadeCalor!$B$2:$G$6,J20+1,0)</f>
        <v>ALTO</v>
      </c>
      <c r="N20" s="50" t="s">
        <v>555</v>
      </c>
      <c r="O20" s="52" t="s">
        <v>122</v>
      </c>
      <c r="P20" s="52" t="s">
        <v>124</v>
      </c>
      <c r="Q20" s="52" t="s">
        <v>3</v>
      </c>
      <c r="R20" s="25">
        <f t="shared" si="18"/>
        <v>15</v>
      </c>
      <c r="S20" s="25">
        <f t="shared" si="19"/>
        <v>5</v>
      </c>
      <c r="T20" s="25">
        <f t="shared" si="20"/>
        <v>0</v>
      </c>
      <c r="U20" s="25">
        <f t="shared" si="21"/>
        <v>20</v>
      </c>
      <c r="V20" s="125" t="str">
        <f t="shared" si="6"/>
        <v>Control Adecuado</v>
      </c>
      <c r="W20" s="125" t="str">
        <f t="shared" si="7"/>
        <v>Cambie el valor del impacto</v>
      </c>
      <c r="X20" s="50" t="s">
        <v>540</v>
      </c>
      <c r="Y20" s="18"/>
      <c r="Z20" s="18"/>
      <c r="AA20" s="25">
        <f t="shared" si="12"/>
        <v>0</v>
      </c>
      <c r="AB20" s="25">
        <f t="shared" si="13"/>
        <v>0</v>
      </c>
      <c r="AC20" s="25">
        <f t="shared" si="14"/>
        <v>0</v>
      </c>
      <c r="AD20" s="58" t="e">
        <f>VLOOKUP(AB20,MapadeCalor!$B$2:$G$6,AA20+1,0)</f>
        <v>#N/A</v>
      </c>
      <c r="AE20" s="61"/>
      <c r="AF20" s="60"/>
      <c r="AI20" s="29" t="s">
        <v>118</v>
      </c>
    </row>
    <row r="21" spans="1:35" ht="180.75" customHeight="1" x14ac:dyDescent="0.25">
      <c r="A21" s="16"/>
      <c r="B21" s="32">
        <f t="shared" si="15"/>
        <v>14</v>
      </c>
      <c r="C21" s="105" t="s">
        <v>63</v>
      </c>
      <c r="D21" s="125" t="s">
        <v>118</v>
      </c>
      <c r="E21" s="50" t="s">
        <v>544</v>
      </c>
      <c r="F21" s="37" t="s">
        <v>545</v>
      </c>
      <c r="G21" s="37" t="s">
        <v>546</v>
      </c>
      <c r="H21" s="125" t="s">
        <v>17</v>
      </c>
      <c r="I21" s="125" t="s">
        <v>20</v>
      </c>
      <c r="J21" s="25">
        <f t="shared" si="16"/>
        <v>4</v>
      </c>
      <c r="K21" s="25">
        <f t="shared" si="17"/>
        <v>3</v>
      </c>
      <c r="L21" s="34">
        <f t="shared" si="11"/>
        <v>12</v>
      </c>
      <c r="M21" s="18" t="str">
        <f>VLOOKUP(J21,MapadeCalor!$B$2:$G$6,K21+1,0)</f>
        <v>ALTO</v>
      </c>
      <c r="N21" s="50" t="s">
        <v>552</v>
      </c>
      <c r="O21" s="52" t="s">
        <v>122</v>
      </c>
      <c r="P21" s="52" t="s">
        <v>124</v>
      </c>
      <c r="Q21" s="52" t="s">
        <v>135</v>
      </c>
      <c r="R21" s="25">
        <f t="shared" si="18"/>
        <v>15</v>
      </c>
      <c r="S21" s="25">
        <f t="shared" si="19"/>
        <v>5</v>
      </c>
      <c r="T21" s="25">
        <f t="shared" si="20"/>
        <v>10</v>
      </c>
      <c r="U21" s="25">
        <f t="shared" si="21"/>
        <v>30</v>
      </c>
      <c r="V21" s="125" t="str">
        <f t="shared" si="6"/>
        <v>Control Fuerte</v>
      </c>
      <c r="W21" s="125" t="str">
        <f t="shared" si="7"/>
        <v>Cambie probabilidad e impacto</v>
      </c>
      <c r="X21" s="50" t="s">
        <v>556</v>
      </c>
      <c r="Y21" s="18"/>
      <c r="Z21" s="18"/>
      <c r="AA21" s="25">
        <f t="shared" si="12"/>
        <v>0</v>
      </c>
      <c r="AB21" s="25">
        <f t="shared" si="13"/>
        <v>0</v>
      </c>
      <c r="AC21" s="25">
        <f t="shared" si="14"/>
        <v>0</v>
      </c>
      <c r="AD21" s="58" t="e">
        <f>VLOOKUP(AB21,MapadeCalor!$B$2:$G$6,AA21+1,0)</f>
        <v>#N/A</v>
      </c>
      <c r="AE21" s="61"/>
      <c r="AF21" s="60"/>
      <c r="AI21" s="29" t="s">
        <v>53</v>
      </c>
    </row>
    <row r="22" spans="1:35" ht="171" customHeight="1" x14ac:dyDescent="0.25">
      <c r="B22" s="32">
        <f t="shared" si="15"/>
        <v>15</v>
      </c>
      <c r="C22" s="105" t="s">
        <v>64</v>
      </c>
      <c r="D22" s="125" t="s">
        <v>118</v>
      </c>
      <c r="E22" s="38" t="s">
        <v>547</v>
      </c>
      <c r="F22" s="37" t="s">
        <v>351</v>
      </c>
      <c r="G22" s="37" t="s">
        <v>548</v>
      </c>
      <c r="H22" s="125" t="s">
        <v>16</v>
      </c>
      <c r="I22" s="125" t="s">
        <v>13</v>
      </c>
      <c r="J22" s="25">
        <f t="shared" si="16"/>
        <v>3</v>
      </c>
      <c r="K22" s="25">
        <f t="shared" si="17"/>
        <v>4</v>
      </c>
      <c r="L22" s="34">
        <f t="shared" si="11"/>
        <v>12</v>
      </c>
      <c r="M22" s="18" t="str">
        <f>VLOOKUP(J22,MapadeCalor!$B$2:$G$6,K22+1,0)</f>
        <v>MUY ALTO</v>
      </c>
      <c r="N22" s="50" t="s">
        <v>553</v>
      </c>
      <c r="O22" s="52" t="s">
        <v>122</v>
      </c>
      <c r="P22" s="52" t="s">
        <v>124</v>
      </c>
      <c r="Q22" s="52" t="s">
        <v>2</v>
      </c>
      <c r="R22" s="25">
        <f t="shared" si="18"/>
        <v>15</v>
      </c>
      <c r="S22" s="25">
        <f t="shared" si="19"/>
        <v>5</v>
      </c>
      <c r="T22" s="25">
        <f t="shared" si="20"/>
        <v>0</v>
      </c>
      <c r="U22" s="25">
        <f t="shared" si="21"/>
        <v>20</v>
      </c>
      <c r="V22" s="125" t="str">
        <f t="shared" si="6"/>
        <v>Control Adecuado</v>
      </c>
      <c r="W22" s="125" t="str">
        <f t="shared" si="7"/>
        <v>Cambie el valor de la probabilidad</v>
      </c>
      <c r="X22" s="50" t="s">
        <v>557</v>
      </c>
      <c r="Y22" s="18"/>
      <c r="Z22" s="18"/>
      <c r="AA22" s="25">
        <f t="shared" si="12"/>
        <v>0</v>
      </c>
      <c r="AB22" s="25">
        <f t="shared" si="13"/>
        <v>0</v>
      </c>
      <c r="AC22" s="25">
        <f t="shared" si="14"/>
        <v>0</v>
      </c>
      <c r="AD22" s="58" t="e">
        <f>VLOOKUP(AB22,MapadeCalor!$B$2:$G$6,AA22+1,0)</f>
        <v>#N/A</v>
      </c>
      <c r="AE22" s="61"/>
      <c r="AF22" s="60"/>
      <c r="AI22" s="29" t="s">
        <v>119</v>
      </c>
    </row>
    <row r="23" spans="1:35" ht="146.25" customHeight="1" x14ac:dyDescent="0.25">
      <c r="B23" s="32">
        <f t="shared" si="15"/>
        <v>16</v>
      </c>
      <c r="C23" s="105" t="s">
        <v>126</v>
      </c>
      <c r="D23" s="125" t="s">
        <v>118</v>
      </c>
      <c r="E23" s="50" t="s">
        <v>549</v>
      </c>
      <c r="F23" s="37" t="s">
        <v>550</v>
      </c>
      <c r="G23" s="37" t="s">
        <v>551</v>
      </c>
      <c r="H23" s="125" t="s">
        <v>141</v>
      </c>
      <c r="I23" s="125" t="s">
        <v>13</v>
      </c>
      <c r="J23" s="25">
        <f t="shared" si="16"/>
        <v>2</v>
      </c>
      <c r="K23" s="25">
        <f t="shared" si="17"/>
        <v>4</v>
      </c>
      <c r="L23" s="34">
        <f t="shared" si="11"/>
        <v>8</v>
      </c>
      <c r="M23" s="18" t="str">
        <f>VLOOKUP(K23,MapadeCalor!$B$2:$G$6,J23+1,0)</f>
        <v>ALTO</v>
      </c>
      <c r="N23" s="50" t="s">
        <v>554</v>
      </c>
      <c r="O23" s="52" t="s">
        <v>122</v>
      </c>
      <c r="P23" s="52" t="s">
        <v>337</v>
      </c>
      <c r="Q23" s="52" t="s">
        <v>3</v>
      </c>
      <c r="R23" s="25">
        <f t="shared" si="18"/>
        <v>15</v>
      </c>
      <c r="S23" s="25">
        <f t="shared" si="19"/>
        <v>10</v>
      </c>
      <c r="T23" s="25">
        <f t="shared" si="20"/>
        <v>0</v>
      </c>
      <c r="U23" s="25">
        <f t="shared" si="21"/>
        <v>25</v>
      </c>
      <c r="V23" s="125" t="str">
        <f t="shared" si="6"/>
        <v>Control Adecuado</v>
      </c>
      <c r="W23" s="125" t="str">
        <f t="shared" si="7"/>
        <v>Cambie el valor del impacto</v>
      </c>
      <c r="X23" s="50" t="s">
        <v>558</v>
      </c>
      <c r="Y23" s="18"/>
      <c r="Z23" s="18"/>
      <c r="AA23" s="25">
        <f t="shared" si="12"/>
        <v>0</v>
      </c>
      <c r="AB23" s="25">
        <f t="shared" si="13"/>
        <v>0</v>
      </c>
      <c r="AC23" s="25">
        <f t="shared" si="14"/>
        <v>0</v>
      </c>
      <c r="AD23" s="58" t="e">
        <f>VLOOKUP(AB23,MapadeCalor!$B$2:$G$6,AA23+1,0)</f>
        <v>#N/A</v>
      </c>
      <c r="AE23" s="61"/>
      <c r="AF23" s="60"/>
      <c r="AI23" s="29" t="s">
        <v>120</v>
      </c>
    </row>
    <row r="24" spans="1:35" s="14" customFormat="1" ht="183" customHeight="1" x14ac:dyDescent="0.25">
      <c r="B24" s="32">
        <f t="shared" si="15"/>
        <v>17</v>
      </c>
      <c r="C24" s="105" t="s">
        <v>63</v>
      </c>
      <c r="D24" s="103" t="s">
        <v>118</v>
      </c>
      <c r="E24" s="47" t="s">
        <v>485</v>
      </c>
      <c r="F24" s="44" t="s">
        <v>486</v>
      </c>
      <c r="G24" s="106" t="s">
        <v>487</v>
      </c>
      <c r="H24" s="103" t="s">
        <v>16</v>
      </c>
      <c r="I24" s="103" t="s">
        <v>12</v>
      </c>
      <c r="J24" s="25">
        <f t="shared" ref="J24:J26" si="22">IF(H24="Raro",1,(IF(H24="Poco Probable",2,(IF(H24="Posible",3,(IF(H24="Probable",4,(IF(H24="Casi Seguro",5,0)))))))))</f>
        <v>3</v>
      </c>
      <c r="K24" s="25">
        <f t="shared" ref="K24:K26" si="23">IF(I24="Insignificante",1,(IF(I24="Menor",2,(IF(I24="Moderado",3,(IF(I24="Mayor",4,(IF(I24="Catastrófico",5,0)))))))))</f>
        <v>2</v>
      </c>
      <c r="L24" s="34">
        <f t="shared" ref="L24:L26" si="24">J24*K24</f>
        <v>6</v>
      </c>
      <c r="M24" s="103" t="str">
        <f>VLOOKUP(K24,MapadeCalor!$B$2:$G$6,J24+1,0)</f>
        <v>MEDIO</v>
      </c>
      <c r="N24" s="47" t="s">
        <v>498</v>
      </c>
      <c r="O24" s="52" t="s">
        <v>121</v>
      </c>
      <c r="P24" s="52" t="s">
        <v>124</v>
      </c>
      <c r="Q24" s="52" t="s">
        <v>135</v>
      </c>
      <c r="R24" s="25">
        <f t="shared" si="18"/>
        <v>5</v>
      </c>
      <c r="S24" s="25">
        <f t="shared" si="19"/>
        <v>5</v>
      </c>
      <c r="T24" s="25">
        <f t="shared" si="20"/>
        <v>10</v>
      </c>
      <c r="U24" s="25">
        <f t="shared" si="21"/>
        <v>20</v>
      </c>
      <c r="V24" s="103" t="str">
        <f t="shared" si="6"/>
        <v>Control Adecuado</v>
      </c>
      <c r="W24" s="103" t="str">
        <f t="shared" si="7"/>
        <v>Cambie probabilidad e impacto</v>
      </c>
      <c r="X24" s="50" t="s">
        <v>499</v>
      </c>
      <c r="Y24" s="103"/>
      <c r="Z24" s="103"/>
      <c r="AA24" s="25">
        <f t="shared" si="12"/>
        <v>0</v>
      </c>
      <c r="AB24" s="25">
        <f t="shared" si="13"/>
        <v>0</v>
      </c>
      <c r="AC24" s="25">
        <f t="shared" si="14"/>
        <v>0</v>
      </c>
      <c r="AD24" s="58" t="e">
        <f>VLOOKUP(AB24,MapadeCalor!$B$2:$G$6,AA24+1,0)</f>
        <v>#N/A</v>
      </c>
      <c r="AE24" s="52"/>
      <c r="AF24" s="103"/>
      <c r="AI24" s="29"/>
    </row>
    <row r="25" spans="1:35" s="14" customFormat="1" ht="76.5" x14ac:dyDescent="0.25">
      <c r="B25" s="32">
        <f t="shared" si="15"/>
        <v>18</v>
      </c>
      <c r="C25" s="105" t="s">
        <v>63</v>
      </c>
      <c r="D25" s="103" t="s">
        <v>118</v>
      </c>
      <c r="E25" s="47" t="s">
        <v>488</v>
      </c>
      <c r="F25" s="44" t="s">
        <v>489</v>
      </c>
      <c r="G25" s="47" t="s">
        <v>490</v>
      </c>
      <c r="H25" s="103" t="s">
        <v>17</v>
      </c>
      <c r="I25" s="103" t="s">
        <v>12</v>
      </c>
      <c r="J25" s="25">
        <f t="shared" si="22"/>
        <v>4</v>
      </c>
      <c r="K25" s="25">
        <f t="shared" si="23"/>
        <v>2</v>
      </c>
      <c r="L25" s="34">
        <f t="shared" si="24"/>
        <v>8</v>
      </c>
      <c r="M25" s="103" t="str">
        <f>VLOOKUP(K25,MapadeCalor!$B$2:$G$6,J25+1,0)</f>
        <v>ALTO</v>
      </c>
      <c r="N25" s="47" t="s">
        <v>494</v>
      </c>
      <c r="O25" s="52" t="s">
        <v>122</v>
      </c>
      <c r="P25" s="52" t="s">
        <v>124</v>
      </c>
      <c r="Q25" s="52" t="s">
        <v>2</v>
      </c>
      <c r="R25" s="25">
        <f t="shared" si="18"/>
        <v>15</v>
      </c>
      <c r="S25" s="25">
        <f t="shared" si="19"/>
        <v>5</v>
      </c>
      <c r="T25" s="25">
        <f t="shared" si="20"/>
        <v>0</v>
      </c>
      <c r="U25" s="25">
        <f t="shared" si="21"/>
        <v>20</v>
      </c>
      <c r="V25" s="103" t="str">
        <f t="shared" si="6"/>
        <v>Control Adecuado</v>
      </c>
      <c r="W25" s="103" t="str">
        <f t="shared" si="7"/>
        <v>Cambie el valor de la probabilidad</v>
      </c>
      <c r="X25" s="19" t="s">
        <v>495</v>
      </c>
      <c r="Y25" s="103"/>
      <c r="Z25" s="103"/>
      <c r="AA25" s="25">
        <f t="shared" si="12"/>
        <v>0</v>
      </c>
      <c r="AB25" s="25">
        <f t="shared" si="13"/>
        <v>0</v>
      </c>
      <c r="AC25" s="25">
        <f t="shared" si="14"/>
        <v>0</v>
      </c>
      <c r="AD25" s="58" t="e">
        <f>VLOOKUP(AB25,MapadeCalor!$B$2:$G$6,AA25+1,0)</f>
        <v>#N/A</v>
      </c>
      <c r="AE25" s="52"/>
      <c r="AF25" s="103"/>
      <c r="AI25" s="29"/>
    </row>
    <row r="26" spans="1:35" s="14" customFormat="1" ht="140.25" x14ac:dyDescent="0.25">
      <c r="B26" s="32">
        <f t="shared" si="15"/>
        <v>19</v>
      </c>
      <c r="C26" s="105" t="s">
        <v>63</v>
      </c>
      <c r="D26" s="103" t="s">
        <v>118</v>
      </c>
      <c r="E26" s="47" t="s">
        <v>491</v>
      </c>
      <c r="F26" s="44" t="s">
        <v>492</v>
      </c>
      <c r="G26" s="106" t="s">
        <v>493</v>
      </c>
      <c r="H26" s="103" t="s">
        <v>17</v>
      </c>
      <c r="I26" s="103" t="s">
        <v>12</v>
      </c>
      <c r="J26" s="25">
        <f t="shared" si="22"/>
        <v>4</v>
      </c>
      <c r="K26" s="25">
        <f t="shared" si="23"/>
        <v>2</v>
      </c>
      <c r="L26" s="34">
        <f t="shared" si="24"/>
        <v>8</v>
      </c>
      <c r="M26" s="103" t="str">
        <f>VLOOKUP(K26,MapadeCalor!$B$2:$G$6,J26+1,0)</f>
        <v>ALTO</v>
      </c>
      <c r="N26" s="47" t="s">
        <v>496</v>
      </c>
      <c r="O26" s="52" t="s">
        <v>123</v>
      </c>
      <c r="P26" s="52" t="s">
        <v>124</v>
      </c>
      <c r="Q26" s="52" t="s">
        <v>2</v>
      </c>
      <c r="R26" s="25">
        <f t="shared" si="18"/>
        <v>20</v>
      </c>
      <c r="S26" s="25">
        <f t="shared" si="19"/>
        <v>5</v>
      </c>
      <c r="T26" s="25">
        <f t="shared" si="20"/>
        <v>0</v>
      </c>
      <c r="U26" s="25">
        <f t="shared" si="21"/>
        <v>25</v>
      </c>
      <c r="V26" s="103" t="str">
        <f t="shared" si="6"/>
        <v>Control Adecuado</v>
      </c>
      <c r="W26" s="103" t="str">
        <f t="shared" si="7"/>
        <v>Cambie el valor de la probabilidad</v>
      </c>
      <c r="X26" s="19" t="s">
        <v>497</v>
      </c>
      <c r="Y26" s="103"/>
      <c r="Z26" s="103"/>
      <c r="AA26" s="25">
        <f t="shared" si="12"/>
        <v>0</v>
      </c>
      <c r="AB26" s="25">
        <f t="shared" si="13"/>
        <v>0</v>
      </c>
      <c r="AC26" s="25">
        <f t="shared" si="14"/>
        <v>0</v>
      </c>
      <c r="AD26" s="58" t="e">
        <f>VLOOKUP(AB26,MapadeCalor!$B$2:$G$6,AA26+1,0)</f>
        <v>#N/A</v>
      </c>
      <c r="AE26" s="52"/>
      <c r="AF26" s="103"/>
      <c r="AI26" s="29"/>
    </row>
    <row r="27" spans="1:35" ht="186.75" customHeight="1" x14ac:dyDescent="0.25">
      <c r="B27" s="32">
        <f t="shared" si="15"/>
        <v>20</v>
      </c>
      <c r="C27" s="22" t="s">
        <v>62</v>
      </c>
      <c r="D27" s="18" t="s">
        <v>112</v>
      </c>
      <c r="E27" s="39" t="s">
        <v>158</v>
      </c>
      <c r="F27" s="40" t="s">
        <v>353</v>
      </c>
      <c r="G27" s="40" t="s">
        <v>159</v>
      </c>
      <c r="H27" s="18" t="s">
        <v>16</v>
      </c>
      <c r="I27" s="18" t="s">
        <v>12</v>
      </c>
      <c r="J27" s="25">
        <f t="shared" si="16"/>
        <v>3</v>
      </c>
      <c r="K27" s="25">
        <f t="shared" si="17"/>
        <v>2</v>
      </c>
      <c r="L27" s="34">
        <f t="shared" si="11"/>
        <v>6</v>
      </c>
      <c r="M27" s="18" t="str">
        <f>VLOOKUP(K27,MapadeCalor!$B$2:$G$6,J27+1,0)</f>
        <v>MEDIO</v>
      </c>
      <c r="N27" s="50" t="s">
        <v>354</v>
      </c>
      <c r="O27" s="30" t="s">
        <v>122</v>
      </c>
      <c r="P27" s="30" t="s">
        <v>124</v>
      </c>
      <c r="Q27" s="30" t="s">
        <v>135</v>
      </c>
      <c r="R27" s="25">
        <f t="shared" si="18"/>
        <v>15</v>
      </c>
      <c r="S27" s="25">
        <f t="shared" si="19"/>
        <v>5</v>
      </c>
      <c r="T27" s="25">
        <f t="shared" si="20"/>
        <v>10</v>
      </c>
      <c r="U27" s="25">
        <f t="shared" si="21"/>
        <v>30</v>
      </c>
      <c r="V27" s="18" t="str">
        <f t="shared" si="6"/>
        <v>Control Fuerte</v>
      </c>
      <c r="W27" s="18" t="str">
        <f t="shared" si="7"/>
        <v>Cambie probabilidad e impacto</v>
      </c>
      <c r="X27" s="27" t="s">
        <v>164</v>
      </c>
      <c r="Y27" s="18"/>
      <c r="Z27" s="18"/>
      <c r="AA27" s="25">
        <f t="shared" si="12"/>
        <v>0</v>
      </c>
      <c r="AB27" s="25">
        <f t="shared" si="13"/>
        <v>0</v>
      </c>
      <c r="AC27" s="25">
        <f t="shared" si="14"/>
        <v>0</v>
      </c>
      <c r="AD27" s="58" t="e">
        <f>VLOOKUP(AB27,MapadeCalor!$B$2:$G$6,AA27+1,0)</f>
        <v>#N/A</v>
      </c>
      <c r="AE27" s="38"/>
      <c r="AF27" s="18"/>
      <c r="AI27" s="29" t="s">
        <v>242</v>
      </c>
    </row>
    <row r="28" spans="1:35" ht="223.5" customHeight="1" x14ac:dyDescent="0.25">
      <c r="B28" s="32">
        <f t="shared" si="15"/>
        <v>21</v>
      </c>
      <c r="C28" s="22" t="s">
        <v>62</v>
      </c>
      <c r="D28" s="18" t="s">
        <v>112</v>
      </c>
      <c r="E28" s="18" t="s">
        <v>160</v>
      </c>
      <c r="F28" s="52" t="s">
        <v>420</v>
      </c>
      <c r="G28" s="30" t="s">
        <v>279</v>
      </c>
      <c r="H28" s="18" t="s">
        <v>16</v>
      </c>
      <c r="I28" s="18" t="s">
        <v>12</v>
      </c>
      <c r="J28" s="25">
        <f t="shared" si="16"/>
        <v>3</v>
      </c>
      <c r="K28" s="25">
        <f t="shared" si="17"/>
        <v>2</v>
      </c>
      <c r="L28" s="34">
        <f t="shared" si="11"/>
        <v>6</v>
      </c>
      <c r="M28" s="18" t="str">
        <f>VLOOKUP(K28,MapadeCalor!$B$2:$G$6,J28+1,0)</f>
        <v>MEDIO</v>
      </c>
      <c r="N28" s="50" t="s">
        <v>355</v>
      </c>
      <c r="O28" s="30" t="s">
        <v>122</v>
      </c>
      <c r="P28" s="30" t="s">
        <v>124</v>
      </c>
      <c r="Q28" s="30" t="s">
        <v>135</v>
      </c>
      <c r="R28" s="25">
        <f t="shared" si="18"/>
        <v>15</v>
      </c>
      <c r="S28" s="25">
        <f t="shared" si="19"/>
        <v>5</v>
      </c>
      <c r="T28" s="25">
        <f t="shared" si="20"/>
        <v>10</v>
      </c>
      <c r="U28" s="25">
        <f t="shared" si="21"/>
        <v>30</v>
      </c>
      <c r="V28" s="18" t="str">
        <f t="shared" si="6"/>
        <v>Control Fuerte</v>
      </c>
      <c r="W28" s="18" t="str">
        <f t="shared" si="7"/>
        <v>Cambie probabilidad e impacto</v>
      </c>
      <c r="X28" s="43" t="s">
        <v>356</v>
      </c>
      <c r="Y28" s="18"/>
      <c r="Z28" s="18"/>
      <c r="AA28" s="25">
        <f t="shared" si="12"/>
        <v>0</v>
      </c>
      <c r="AB28" s="25">
        <f t="shared" si="13"/>
        <v>0</v>
      </c>
      <c r="AC28" s="25">
        <f t="shared" si="14"/>
        <v>0</v>
      </c>
      <c r="AD28" s="58" t="e">
        <f>VLOOKUP(AB28,MapadeCalor!$B$2:$G$6,AA28+1,0)</f>
        <v>#N/A</v>
      </c>
      <c r="AE28" s="38"/>
      <c r="AF28" s="18"/>
    </row>
    <row r="29" spans="1:35" ht="111.75" customHeight="1" x14ac:dyDescent="0.25">
      <c r="B29" s="32">
        <f t="shared" si="15"/>
        <v>22</v>
      </c>
      <c r="C29" s="22" t="s">
        <v>62</v>
      </c>
      <c r="D29" s="18" t="s">
        <v>112</v>
      </c>
      <c r="E29" s="30" t="s">
        <v>161</v>
      </c>
      <c r="F29" s="52" t="s">
        <v>162</v>
      </c>
      <c r="G29" s="41" t="s">
        <v>278</v>
      </c>
      <c r="H29" s="18" t="s">
        <v>141</v>
      </c>
      <c r="I29" s="18" t="s">
        <v>12</v>
      </c>
      <c r="J29" s="25">
        <f t="shared" si="16"/>
        <v>2</v>
      </c>
      <c r="K29" s="25">
        <f t="shared" si="17"/>
        <v>2</v>
      </c>
      <c r="L29" s="34">
        <f t="shared" si="11"/>
        <v>4</v>
      </c>
      <c r="M29" s="18" t="str">
        <f>VLOOKUP(K29,MapadeCalor!$B$2:$G$6,J29+1,0)</f>
        <v>BAJO</v>
      </c>
      <c r="N29" s="42" t="s">
        <v>163</v>
      </c>
      <c r="O29" s="30" t="s">
        <v>122</v>
      </c>
      <c r="P29" s="30" t="s">
        <v>124</v>
      </c>
      <c r="Q29" s="30" t="s">
        <v>135</v>
      </c>
      <c r="R29" s="25">
        <f t="shared" si="18"/>
        <v>15</v>
      </c>
      <c r="S29" s="25">
        <f t="shared" si="19"/>
        <v>5</v>
      </c>
      <c r="T29" s="25">
        <f t="shared" si="20"/>
        <v>10</v>
      </c>
      <c r="U29" s="25">
        <f t="shared" si="21"/>
        <v>30</v>
      </c>
      <c r="V29" s="18" t="str">
        <f t="shared" si="6"/>
        <v>Control Fuerte</v>
      </c>
      <c r="W29" s="18" t="str">
        <f t="shared" si="7"/>
        <v>Cambie probabilidad e impacto</v>
      </c>
      <c r="X29" s="43" t="s">
        <v>165</v>
      </c>
      <c r="Y29" s="18"/>
      <c r="Z29" s="18"/>
      <c r="AA29" s="25">
        <f t="shared" si="12"/>
        <v>0</v>
      </c>
      <c r="AB29" s="25">
        <f t="shared" si="13"/>
        <v>0</v>
      </c>
      <c r="AC29" s="25">
        <f t="shared" si="14"/>
        <v>0</v>
      </c>
      <c r="AD29" s="58" t="e">
        <f>VLOOKUP(AB29,MapadeCalor!$B$2:$G$6,AA29+1,0)</f>
        <v>#N/A</v>
      </c>
      <c r="AE29" s="52"/>
      <c r="AF29" s="18"/>
    </row>
    <row r="30" spans="1:35" s="14" customFormat="1" ht="86.25" customHeight="1" x14ac:dyDescent="0.25">
      <c r="B30" s="32">
        <f t="shared" si="15"/>
        <v>23</v>
      </c>
      <c r="C30" s="22" t="s">
        <v>62</v>
      </c>
      <c r="D30" s="18" t="s">
        <v>116</v>
      </c>
      <c r="E30" s="30" t="s">
        <v>167</v>
      </c>
      <c r="F30" s="52" t="s">
        <v>357</v>
      </c>
      <c r="G30" s="30" t="s">
        <v>358</v>
      </c>
      <c r="H30" s="18" t="s">
        <v>141</v>
      </c>
      <c r="I30" s="18" t="s">
        <v>13</v>
      </c>
      <c r="J30" s="25">
        <f t="shared" si="16"/>
        <v>2</v>
      </c>
      <c r="K30" s="25">
        <f t="shared" si="17"/>
        <v>4</v>
      </c>
      <c r="L30" s="34">
        <f t="shared" si="11"/>
        <v>8</v>
      </c>
      <c r="M30" s="18" t="str">
        <f>VLOOKUP(K30,MapadeCalor!$B$2:$G$6,J30+1,0)</f>
        <v>ALTO</v>
      </c>
      <c r="N30" s="50" t="s">
        <v>359</v>
      </c>
      <c r="O30" s="30" t="s">
        <v>122</v>
      </c>
      <c r="P30" s="30" t="s">
        <v>124</v>
      </c>
      <c r="Q30" s="30" t="s">
        <v>2</v>
      </c>
      <c r="R30" s="25">
        <f t="shared" si="18"/>
        <v>15</v>
      </c>
      <c r="S30" s="25">
        <f t="shared" si="19"/>
        <v>5</v>
      </c>
      <c r="T30" s="25">
        <f t="shared" si="20"/>
        <v>0</v>
      </c>
      <c r="U30" s="25">
        <f t="shared" si="21"/>
        <v>20</v>
      </c>
      <c r="V30" s="18" t="str">
        <f t="shared" si="6"/>
        <v>Control Adecuado</v>
      </c>
      <c r="W30" s="18" t="str">
        <f t="shared" si="7"/>
        <v>Cambie el valor de la probabilidad</v>
      </c>
      <c r="X30" s="27" t="s">
        <v>177</v>
      </c>
      <c r="Y30" s="18"/>
      <c r="Z30" s="18"/>
      <c r="AA30" s="25">
        <f t="shared" si="12"/>
        <v>0</v>
      </c>
      <c r="AB30" s="25">
        <f t="shared" si="13"/>
        <v>0</v>
      </c>
      <c r="AC30" s="25">
        <f t="shared" si="14"/>
        <v>0</v>
      </c>
      <c r="AD30" s="58" t="e">
        <f>VLOOKUP(AB30,MapadeCalor!$B$2:$G$6,AA30+1,0)</f>
        <v>#N/A</v>
      </c>
      <c r="AE30" s="52"/>
      <c r="AF30" s="18"/>
    </row>
    <row r="31" spans="1:35" s="14" customFormat="1" ht="291.75" customHeight="1" x14ac:dyDescent="0.25">
      <c r="B31" s="32">
        <f t="shared" si="15"/>
        <v>24</v>
      </c>
      <c r="C31" s="22" t="s">
        <v>62</v>
      </c>
      <c r="D31" s="18" t="s">
        <v>116</v>
      </c>
      <c r="E31" s="30" t="s">
        <v>360</v>
      </c>
      <c r="F31" s="52" t="s">
        <v>361</v>
      </c>
      <c r="G31" s="30" t="s">
        <v>362</v>
      </c>
      <c r="H31" s="18" t="s">
        <v>16</v>
      </c>
      <c r="I31" s="18" t="s">
        <v>20</v>
      </c>
      <c r="J31" s="25">
        <f t="shared" si="16"/>
        <v>3</v>
      </c>
      <c r="K31" s="25">
        <f t="shared" si="17"/>
        <v>3</v>
      </c>
      <c r="L31" s="34">
        <f t="shared" si="11"/>
        <v>9</v>
      </c>
      <c r="M31" s="18" t="str">
        <f>VLOOKUP(K31,MapadeCalor!$B$2:$G$6,J31+1,0)</f>
        <v>ALTO</v>
      </c>
      <c r="N31" s="50" t="s">
        <v>363</v>
      </c>
      <c r="O31" s="30" t="s">
        <v>122</v>
      </c>
      <c r="P31" s="30" t="s">
        <v>337</v>
      </c>
      <c r="Q31" s="30" t="s">
        <v>2</v>
      </c>
      <c r="R31" s="25">
        <f t="shared" si="18"/>
        <v>15</v>
      </c>
      <c r="S31" s="25">
        <f t="shared" si="19"/>
        <v>10</v>
      </c>
      <c r="T31" s="25">
        <f t="shared" si="20"/>
        <v>0</v>
      </c>
      <c r="U31" s="25">
        <f t="shared" si="21"/>
        <v>25</v>
      </c>
      <c r="V31" s="18" t="str">
        <f t="shared" si="6"/>
        <v>Control Adecuado</v>
      </c>
      <c r="W31" s="18" t="str">
        <f t="shared" si="7"/>
        <v>Cambie el valor de la probabilidad</v>
      </c>
      <c r="X31" s="27" t="s">
        <v>178</v>
      </c>
      <c r="Y31" s="18"/>
      <c r="Z31" s="18"/>
      <c r="AA31" s="25">
        <f t="shared" si="12"/>
        <v>0</v>
      </c>
      <c r="AB31" s="25">
        <f t="shared" si="13"/>
        <v>0</v>
      </c>
      <c r="AC31" s="25">
        <f t="shared" si="14"/>
        <v>0</v>
      </c>
      <c r="AD31" s="58" t="e">
        <f>VLOOKUP(AB31,MapadeCalor!$B$2:$G$6,AA31+1,0)</f>
        <v>#N/A</v>
      </c>
      <c r="AE31" s="52"/>
      <c r="AF31" s="18"/>
    </row>
    <row r="32" spans="1:35" s="14" customFormat="1" ht="66" customHeight="1" x14ac:dyDescent="0.25">
      <c r="B32" s="32">
        <f t="shared" si="15"/>
        <v>25</v>
      </c>
      <c r="C32" s="22" t="s">
        <v>94</v>
      </c>
      <c r="D32" s="18" t="s">
        <v>116</v>
      </c>
      <c r="E32" s="30" t="s">
        <v>168</v>
      </c>
      <c r="F32" s="52" t="s">
        <v>169</v>
      </c>
      <c r="G32" s="30" t="s">
        <v>364</v>
      </c>
      <c r="H32" s="18" t="s">
        <v>141</v>
      </c>
      <c r="I32" s="18" t="s">
        <v>14</v>
      </c>
      <c r="J32" s="25">
        <f t="shared" si="16"/>
        <v>2</v>
      </c>
      <c r="K32" s="25">
        <f t="shared" si="17"/>
        <v>5</v>
      </c>
      <c r="L32" s="34">
        <f t="shared" si="11"/>
        <v>10</v>
      </c>
      <c r="M32" s="18" t="str">
        <f>VLOOKUP(K32,MapadeCalor!$B$2:$G$6,J32+1,0)</f>
        <v>ALTO</v>
      </c>
      <c r="N32" s="50" t="s">
        <v>175</v>
      </c>
      <c r="O32" s="30" t="s">
        <v>122</v>
      </c>
      <c r="P32" s="30" t="s">
        <v>124</v>
      </c>
      <c r="Q32" s="30" t="s">
        <v>2</v>
      </c>
      <c r="R32" s="25">
        <f t="shared" si="18"/>
        <v>15</v>
      </c>
      <c r="S32" s="25">
        <f t="shared" si="19"/>
        <v>5</v>
      </c>
      <c r="T32" s="25">
        <f t="shared" si="20"/>
        <v>0</v>
      </c>
      <c r="U32" s="25">
        <f t="shared" si="21"/>
        <v>20</v>
      </c>
      <c r="V32" s="18" t="str">
        <f t="shared" si="6"/>
        <v>Control Adecuado</v>
      </c>
      <c r="W32" s="18" t="str">
        <f t="shared" si="7"/>
        <v>Cambie el valor de la probabilidad</v>
      </c>
      <c r="X32" s="27" t="s">
        <v>179</v>
      </c>
      <c r="Y32" s="18"/>
      <c r="Z32" s="18"/>
      <c r="AA32" s="25">
        <f t="shared" si="12"/>
        <v>0</v>
      </c>
      <c r="AB32" s="25">
        <f t="shared" si="13"/>
        <v>0</v>
      </c>
      <c r="AC32" s="25">
        <f t="shared" si="14"/>
        <v>0</v>
      </c>
      <c r="AD32" s="58" t="e">
        <f>VLOOKUP(AB32,MapadeCalor!$B$2:$G$6,AA32+1,0)</f>
        <v>#N/A</v>
      </c>
      <c r="AE32" s="52"/>
      <c r="AF32" s="18"/>
    </row>
    <row r="33" spans="2:32" s="14" customFormat="1" ht="87.75" customHeight="1" x14ac:dyDescent="0.25">
      <c r="B33" s="32">
        <f t="shared" si="15"/>
        <v>26</v>
      </c>
      <c r="C33" s="22" t="s">
        <v>62</v>
      </c>
      <c r="D33" s="18" t="s">
        <v>116</v>
      </c>
      <c r="E33" s="30" t="s">
        <v>365</v>
      </c>
      <c r="F33" s="52" t="s">
        <v>170</v>
      </c>
      <c r="G33" s="30" t="s">
        <v>366</v>
      </c>
      <c r="H33" s="18" t="s">
        <v>16</v>
      </c>
      <c r="I33" s="18" t="s">
        <v>20</v>
      </c>
      <c r="J33" s="25">
        <f t="shared" si="16"/>
        <v>3</v>
      </c>
      <c r="K33" s="25">
        <f t="shared" si="17"/>
        <v>3</v>
      </c>
      <c r="L33" s="34">
        <f t="shared" si="11"/>
        <v>9</v>
      </c>
      <c r="M33" s="18" t="str">
        <f>VLOOKUP(K33,MapadeCalor!$B$2:$G$6,J33+1,0)</f>
        <v>ALTO</v>
      </c>
      <c r="N33" s="50" t="s">
        <v>176</v>
      </c>
      <c r="O33" s="30" t="s">
        <v>123</v>
      </c>
      <c r="P33" s="30" t="s">
        <v>124</v>
      </c>
      <c r="Q33" s="30" t="s">
        <v>2</v>
      </c>
      <c r="R33" s="25">
        <f t="shared" si="18"/>
        <v>20</v>
      </c>
      <c r="S33" s="25">
        <f t="shared" si="19"/>
        <v>5</v>
      </c>
      <c r="T33" s="25">
        <f t="shared" si="20"/>
        <v>0</v>
      </c>
      <c r="U33" s="25">
        <f t="shared" si="21"/>
        <v>25</v>
      </c>
      <c r="V33" s="18" t="str">
        <f t="shared" si="6"/>
        <v>Control Adecuado</v>
      </c>
      <c r="W33" s="18" t="str">
        <f t="shared" si="7"/>
        <v>Cambie el valor de la probabilidad</v>
      </c>
      <c r="X33" s="27" t="s">
        <v>180</v>
      </c>
      <c r="Y33" s="18"/>
      <c r="Z33" s="18"/>
      <c r="AA33" s="25">
        <f t="shared" si="12"/>
        <v>0</v>
      </c>
      <c r="AB33" s="25">
        <f t="shared" si="13"/>
        <v>0</v>
      </c>
      <c r="AC33" s="25">
        <f t="shared" si="14"/>
        <v>0</v>
      </c>
      <c r="AD33" s="58" t="e">
        <f>VLOOKUP(AB33,MapadeCalor!$B$2:$G$6,AA33+1,0)</f>
        <v>#N/A</v>
      </c>
      <c r="AE33" s="52"/>
      <c r="AF33" s="18"/>
    </row>
    <row r="34" spans="2:32" s="14" customFormat="1" ht="165.75" x14ac:dyDescent="0.25">
      <c r="B34" s="32">
        <f t="shared" si="15"/>
        <v>27</v>
      </c>
      <c r="C34" s="22" t="s">
        <v>62</v>
      </c>
      <c r="D34" s="18" t="s">
        <v>120</v>
      </c>
      <c r="E34" s="30" t="s">
        <v>367</v>
      </c>
      <c r="F34" s="52" t="s">
        <v>368</v>
      </c>
      <c r="G34" s="30" t="s">
        <v>171</v>
      </c>
      <c r="H34" s="18" t="s">
        <v>15</v>
      </c>
      <c r="I34" s="18" t="s">
        <v>20</v>
      </c>
      <c r="J34" s="25">
        <f t="shared" si="16"/>
        <v>1</v>
      </c>
      <c r="K34" s="25">
        <f t="shared" si="17"/>
        <v>3</v>
      </c>
      <c r="L34" s="34">
        <f t="shared" si="11"/>
        <v>3</v>
      </c>
      <c r="M34" s="18" t="str">
        <f>VLOOKUP(K34,MapadeCalor!$B$2:$G$6,J34+1,0)</f>
        <v>BAJO</v>
      </c>
      <c r="N34" s="50" t="s">
        <v>369</v>
      </c>
      <c r="O34" s="30" t="s">
        <v>122</v>
      </c>
      <c r="P34" s="30" t="s">
        <v>124</v>
      </c>
      <c r="Q34" s="30" t="s">
        <v>2</v>
      </c>
      <c r="R34" s="25">
        <f t="shared" si="18"/>
        <v>15</v>
      </c>
      <c r="S34" s="25">
        <f t="shared" si="19"/>
        <v>5</v>
      </c>
      <c r="T34" s="25">
        <f t="shared" si="20"/>
        <v>0</v>
      </c>
      <c r="U34" s="25">
        <f t="shared" si="21"/>
        <v>20</v>
      </c>
      <c r="V34" s="18" t="str">
        <f t="shared" si="6"/>
        <v>Control Adecuado</v>
      </c>
      <c r="W34" s="18" t="str">
        <f t="shared" si="7"/>
        <v>Cambie el valor de la probabilidad</v>
      </c>
      <c r="X34" s="27" t="s">
        <v>333</v>
      </c>
      <c r="Y34" s="18"/>
      <c r="Z34" s="18"/>
      <c r="AA34" s="25">
        <f t="shared" si="12"/>
        <v>0</v>
      </c>
      <c r="AB34" s="25">
        <f t="shared" si="13"/>
        <v>0</v>
      </c>
      <c r="AC34" s="25">
        <f t="shared" si="14"/>
        <v>0</v>
      </c>
      <c r="AD34" s="58" t="e">
        <f>VLOOKUP(AB34,MapadeCalor!$B$2:$G$6,AA34+1,0)</f>
        <v>#N/A</v>
      </c>
      <c r="AE34" s="52"/>
      <c r="AF34" s="18"/>
    </row>
    <row r="35" spans="2:32" s="14" customFormat="1" ht="153" x14ac:dyDescent="0.25">
      <c r="B35" s="32">
        <f t="shared" si="15"/>
        <v>28</v>
      </c>
      <c r="C35" s="22" t="s">
        <v>94</v>
      </c>
      <c r="D35" s="18" t="s">
        <v>120</v>
      </c>
      <c r="E35" s="27" t="s">
        <v>172</v>
      </c>
      <c r="F35" s="37" t="s">
        <v>370</v>
      </c>
      <c r="G35" s="37" t="s">
        <v>371</v>
      </c>
      <c r="H35" s="18" t="s">
        <v>15</v>
      </c>
      <c r="I35" s="18" t="s">
        <v>14</v>
      </c>
      <c r="J35" s="25">
        <f t="shared" si="16"/>
        <v>1</v>
      </c>
      <c r="K35" s="25">
        <f t="shared" si="17"/>
        <v>5</v>
      </c>
      <c r="L35" s="34">
        <f t="shared" si="11"/>
        <v>5</v>
      </c>
      <c r="M35" s="18" t="str">
        <f>VLOOKUP(K35,MapadeCalor!$B$2:$G$6,J35+1,0)</f>
        <v>ALTO</v>
      </c>
      <c r="N35" s="50" t="s">
        <v>372</v>
      </c>
      <c r="O35" s="30" t="s">
        <v>122</v>
      </c>
      <c r="P35" s="30" t="s">
        <v>124</v>
      </c>
      <c r="Q35" s="30" t="s">
        <v>2</v>
      </c>
      <c r="R35" s="25">
        <f t="shared" si="18"/>
        <v>15</v>
      </c>
      <c r="S35" s="25">
        <f t="shared" si="19"/>
        <v>5</v>
      </c>
      <c r="T35" s="25">
        <f t="shared" si="20"/>
        <v>0</v>
      </c>
      <c r="U35" s="25">
        <f t="shared" si="21"/>
        <v>20</v>
      </c>
      <c r="V35" s="18" t="str">
        <f t="shared" si="6"/>
        <v>Control Adecuado</v>
      </c>
      <c r="W35" s="18" t="str">
        <f t="shared" si="7"/>
        <v>Cambie el valor de la probabilidad</v>
      </c>
      <c r="X35" s="27" t="s">
        <v>334</v>
      </c>
      <c r="Y35" s="18"/>
      <c r="Z35" s="18"/>
      <c r="AA35" s="25">
        <f t="shared" si="12"/>
        <v>0</v>
      </c>
      <c r="AB35" s="25">
        <f t="shared" si="13"/>
        <v>0</v>
      </c>
      <c r="AC35" s="25">
        <f t="shared" si="14"/>
        <v>0</v>
      </c>
      <c r="AD35" s="58" t="e">
        <f>VLOOKUP(AB35,MapadeCalor!$B$2:$G$6,AA35+1,0)</f>
        <v>#N/A</v>
      </c>
      <c r="AE35" s="52"/>
      <c r="AF35" s="18"/>
    </row>
    <row r="36" spans="2:32" s="14" customFormat="1" ht="114.75" x14ac:dyDescent="0.25">
      <c r="B36" s="32">
        <f t="shared" si="15"/>
        <v>29</v>
      </c>
      <c r="C36" s="22" t="s">
        <v>93</v>
      </c>
      <c r="D36" s="18" t="s">
        <v>120</v>
      </c>
      <c r="E36" s="27" t="s">
        <v>173</v>
      </c>
      <c r="F36" s="37" t="s">
        <v>373</v>
      </c>
      <c r="G36" s="37" t="s">
        <v>422</v>
      </c>
      <c r="H36" s="18" t="s">
        <v>15</v>
      </c>
      <c r="I36" s="18" t="s">
        <v>20</v>
      </c>
      <c r="J36" s="25">
        <f t="shared" si="16"/>
        <v>1</v>
      </c>
      <c r="K36" s="25">
        <f t="shared" si="17"/>
        <v>3</v>
      </c>
      <c r="L36" s="34">
        <f t="shared" si="11"/>
        <v>3</v>
      </c>
      <c r="M36" s="18" t="str">
        <f>VLOOKUP(K36,MapadeCalor!$B$2:$G$6,J36+1,0)</f>
        <v>BAJO</v>
      </c>
      <c r="N36" s="50" t="s">
        <v>374</v>
      </c>
      <c r="O36" s="30" t="s">
        <v>122</v>
      </c>
      <c r="P36" s="30" t="s">
        <v>124</v>
      </c>
      <c r="Q36" s="30" t="s">
        <v>2</v>
      </c>
      <c r="R36" s="25">
        <f t="shared" si="18"/>
        <v>15</v>
      </c>
      <c r="S36" s="25">
        <f t="shared" si="19"/>
        <v>5</v>
      </c>
      <c r="T36" s="25">
        <f t="shared" si="20"/>
        <v>0</v>
      </c>
      <c r="U36" s="25">
        <f t="shared" si="21"/>
        <v>20</v>
      </c>
      <c r="V36" s="18" t="str">
        <f t="shared" si="6"/>
        <v>Control Adecuado</v>
      </c>
      <c r="W36" s="18" t="str">
        <f t="shared" si="7"/>
        <v>Cambie el valor de la probabilidad</v>
      </c>
      <c r="X36" s="27" t="s">
        <v>332</v>
      </c>
      <c r="Y36" s="18"/>
      <c r="Z36" s="18"/>
      <c r="AA36" s="25">
        <f t="shared" si="12"/>
        <v>0</v>
      </c>
      <c r="AB36" s="25">
        <f t="shared" si="13"/>
        <v>0</v>
      </c>
      <c r="AC36" s="25">
        <f t="shared" si="14"/>
        <v>0</v>
      </c>
      <c r="AD36" s="58" t="e">
        <f>VLOOKUP(AB36,MapadeCalor!$B$2:$G$6,AA36+1,0)</f>
        <v>#N/A</v>
      </c>
      <c r="AE36" s="52"/>
      <c r="AF36" s="18"/>
    </row>
    <row r="37" spans="2:32" s="14" customFormat="1" ht="184.5" customHeight="1" x14ac:dyDescent="0.25">
      <c r="B37" s="32">
        <f t="shared" si="15"/>
        <v>30</v>
      </c>
      <c r="C37" s="22" t="s">
        <v>126</v>
      </c>
      <c r="D37" s="18" t="s">
        <v>120</v>
      </c>
      <c r="E37" s="27" t="s">
        <v>375</v>
      </c>
      <c r="F37" s="37" t="s">
        <v>376</v>
      </c>
      <c r="G37" s="37" t="s">
        <v>174</v>
      </c>
      <c r="H37" s="18" t="s">
        <v>15</v>
      </c>
      <c r="I37" s="18" t="s">
        <v>20</v>
      </c>
      <c r="J37" s="25">
        <f t="shared" si="16"/>
        <v>1</v>
      </c>
      <c r="K37" s="25">
        <f t="shared" si="17"/>
        <v>3</v>
      </c>
      <c r="L37" s="34">
        <f t="shared" si="11"/>
        <v>3</v>
      </c>
      <c r="M37" s="18" t="str">
        <f>VLOOKUP(K37,MapadeCalor!$B$2:$G$6,J37+1,0)</f>
        <v>BAJO</v>
      </c>
      <c r="N37" s="50" t="s">
        <v>377</v>
      </c>
      <c r="O37" s="30" t="s">
        <v>122</v>
      </c>
      <c r="P37" s="30" t="s">
        <v>124</v>
      </c>
      <c r="Q37" s="30" t="s">
        <v>2</v>
      </c>
      <c r="R37" s="25">
        <f t="shared" si="18"/>
        <v>15</v>
      </c>
      <c r="S37" s="25">
        <f t="shared" si="19"/>
        <v>5</v>
      </c>
      <c r="T37" s="25">
        <f t="shared" si="20"/>
        <v>0</v>
      </c>
      <c r="U37" s="25">
        <f t="shared" si="21"/>
        <v>20</v>
      </c>
      <c r="V37" s="18" t="str">
        <f t="shared" si="6"/>
        <v>Control Adecuado</v>
      </c>
      <c r="W37" s="18" t="str">
        <f t="shared" si="7"/>
        <v>Cambie el valor de la probabilidad</v>
      </c>
      <c r="X37" s="27" t="s">
        <v>177</v>
      </c>
      <c r="Y37" s="18"/>
      <c r="Z37" s="18"/>
      <c r="AA37" s="25">
        <f t="shared" si="12"/>
        <v>0</v>
      </c>
      <c r="AB37" s="25">
        <f t="shared" si="13"/>
        <v>0</v>
      </c>
      <c r="AC37" s="25">
        <f t="shared" si="14"/>
        <v>0</v>
      </c>
      <c r="AD37" s="58" t="e">
        <f>VLOOKUP(AB37,MapadeCalor!$B$2:$G$6,AA37+1,0)</f>
        <v>#N/A</v>
      </c>
      <c r="AE37" s="52"/>
      <c r="AF37" s="18"/>
    </row>
    <row r="38" spans="2:32" s="14" customFormat="1" ht="261" customHeight="1" x14ac:dyDescent="0.25">
      <c r="B38" s="32">
        <f t="shared" si="15"/>
        <v>31</v>
      </c>
      <c r="C38" s="22" t="s">
        <v>62</v>
      </c>
      <c r="D38" s="18" t="s">
        <v>110</v>
      </c>
      <c r="E38" s="30" t="s">
        <v>181</v>
      </c>
      <c r="F38" s="52" t="s">
        <v>419</v>
      </c>
      <c r="G38" s="51" t="s">
        <v>378</v>
      </c>
      <c r="H38" s="18" t="s">
        <v>18</v>
      </c>
      <c r="I38" s="18" t="s">
        <v>20</v>
      </c>
      <c r="J38" s="25">
        <f t="shared" si="16"/>
        <v>5</v>
      </c>
      <c r="K38" s="25">
        <f t="shared" si="17"/>
        <v>3</v>
      </c>
      <c r="L38" s="34">
        <f t="shared" si="11"/>
        <v>15</v>
      </c>
      <c r="M38" s="18" t="str">
        <f>VLOOKUP(K38,MapadeCalor!$B$2:$G$6,J38+1,0)</f>
        <v>MUY ALTO</v>
      </c>
      <c r="N38" s="50" t="s">
        <v>379</v>
      </c>
      <c r="O38" s="30" t="s">
        <v>122</v>
      </c>
      <c r="P38" s="30" t="s">
        <v>124</v>
      </c>
      <c r="Q38" s="30" t="s">
        <v>2</v>
      </c>
      <c r="R38" s="25">
        <f t="shared" si="18"/>
        <v>15</v>
      </c>
      <c r="S38" s="25">
        <f t="shared" si="19"/>
        <v>5</v>
      </c>
      <c r="T38" s="25">
        <f t="shared" si="20"/>
        <v>0</v>
      </c>
      <c r="U38" s="25">
        <f t="shared" si="21"/>
        <v>20</v>
      </c>
      <c r="V38" s="18" t="str">
        <f t="shared" si="6"/>
        <v>Control Adecuado</v>
      </c>
      <c r="W38" s="18" t="str">
        <f t="shared" si="7"/>
        <v>Cambie el valor de la probabilidad</v>
      </c>
      <c r="X38" s="19" t="s">
        <v>182</v>
      </c>
      <c r="Y38" s="18"/>
      <c r="Z38" s="18"/>
      <c r="AA38" s="25">
        <f t="shared" si="12"/>
        <v>0</v>
      </c>
      <c r="AB38" s="25">
        <f t="shared" si="13"/>
        <v>0</v>
      </c>
      <c r="AC38" s="25">
        <f t="shared" si="14"/>
        <v>0</v>
      </c>
      <c r="AD38" s="58" t="e">
        <f>VLOOKUP(AB38,MapadeCalor!$B$2:$G$6,AA38+1,0)</f>
        <v>#N/A</v>
      </c>
      <c r="AE38" s="47"/>
      <c r="AF38" s="104"/>
    </row>
    <row r="39" spans="2:32" s="14" customFormat="1" ht="390.75" customHeight="1" x14ac:dyDescent="0.25">
      <c r="B39" s="32">
        <f t="shared" si="15"/>
        <v>32</v>
      </c>
      <c r="C39" s="22" t="s">
        <v>62</v>
      </c>
      <c r="D39" s="18" t="s">
        <v>110</v>
      </c>
      <c r="E39" s="30" t="s">
        <v>380</v>
      </c>
      <c r="F39" s="52" t="s">
        <v>381</v>
      </c>
      <c r="G39" s="51" t="s">
        <v>382</v>
      </c>
      <c r="H39" s="18" t="s">
        <v>17</v>
      </c>
      <c r="I39" s="18" t="s">
        <v>20</v>
      </c>
      <c r="J39" s="25">
        <f t="shared" si="16"/>
        <v>4</v>
      </c>
      <c r="K39" s="25">
        <f t="shared" si="17"/>
        <v>3</v>
      </c>
      <c r="L39" s="34">
        <f t="shared" si="11"/>
        <v>12</v>
      </c>
      <c r="M39" s="18" t="str">
        <f>VLOOKUP(J39,MapadeCalor!$B$2:$G$6,K39+1,0)</f>
        <v>ALTO</v>
      </c>
      <c r="N39" s="50" t="s">
        <v>421</v>
      </c>
      <c r="O39" s="30" t="s">
        <v>122</v>
      </c>
      <c r="P39" s="30" t="s">
        <v>124</v>
      </c>
      <c r="Q39" s="30" t="s">
        <v>2</v>
      </c>
      <c r="R39" s="25">
        <f t="shared" si="18"/>
        <v>15</v>
      </c>
      <c r="S39" s="25">
        <f t="shared" si="19"/>
        <v>5</v>
      </c>
      <c r="T39" s="25">
        <f t="shared" si="20"/>
        <v>0</v>
      </c>
      <c r="U39" s="25">
        <f t="shared" si="21"/>
        <v>20</v>
      </c>
      <c r="V39" s="18" t="str">
        <f t="shared" si="6"/>
        <v>Control Adecuado</v>
      </c>
      <c r="W39" s="18" t="str">
        <f t="shared" si="7"/>
        <v>Cambie el valor de la probabilidad</v>
      </c>
      <c r="X39" s="19" t="s">
        <v>183</v>
      </c>
      <c r="Y39" s="18"/>
      <c r="Z39" s="18"/>
      <c r="AA39" s="25">
        <f t="shared" si="12"/>
        <v>0</v>
      </c>
      <c r="AB39" s="25">
        <f t="shared" si="13"/>
        <v>0</v>
      </c>
      <c r="AC39" s="25">
        <f t="shared" si="14"/>
        <v>0</v>
      </c>
      <c r="AD39" s="58" t="e">
        <f>VLOOKUP(AB39,MapadeCalor!$B$2:$G$6,AA39+1,0)</f>
        <v>#N/A</v>
      </c>
      <c r="AE39" s="52"/>
      <c r="AF39" s="18"/>
    </row>
    <row r="40" spans="2:32" s="14" customFormat="1" ht="84" customHeight="1" x14ac:dyDescent="0.25">
      <c r="B40" s="32">
        <f t="shared" si="15"/>
        <v>33</v>
      </c>
      <c r="C40" s="22" t="s">
        <v>62</v>
      </c>
      <c r="D40" s="18" t="s">
        <v>114</v>
      </c>
      <c r="E40" s="30" t="s">
        <v>184</v>
      </c>
      <c r="F40" s="52" t="s">
        <v>383</v>
      </c>
      <c r="G40" s="30" t="s">
        <v>185</v>
      </c>
      <c r="H40" s="18" t="s">
        <v>16</v>
      </c>
      <c r="I40" s="18" t="s">
        <v>14</v>
      </c>
      <c r="J40" s="25">
        <f t="shared" si="16"/>
        <v>3</v>
      </c>
      <c r="K40" s="25">
        <f t="shared" si="17"/>
        <v>5</v>
      </c>
      <c r="L40" s="34">
        <f t="shared" si="11"/>
        <v>15</v>
      </c>
      <c r="M40" s="18" t="str">
        <f>VLOOKUP(K40,MapadeCalor!$B$2:$G$6,J40+1,0)</f>
        <v>MUY ALTO</v>
      </c>
      <c r="N40" s="50" t="s">
        <v>384</v>
      </c>
      <c r="O40" s="30" t="s">
        <v>122</v>
      </c>
      <c r="P40" s="30" t="s">
        <v>124</v>
      </c>
      <c r="Q40" s="30" t="s">
        <v>2</v>
      </c>
      <c r="R40" s="25">
        <f t="shared" si="18"/>
        <v>15</v>
      </c>
      <c r="S40" s="25">
        <f t="shared" si="19"/>
        <v>5</v>
      </c>
      <c r="T40" s="25">
        <f t="shared" si="20"/>
        <v>0</v>
      </c>
      <c r="U40" s="25">
        <f t="shared" si="21"/>
        <v>20</v>
      </c>
      <c r="V40" s="18" t="str">
        <f t="shared" si="6"/>
        <v>Control Adecuado</v>
      </c>
      <c r="W40" s="18" t="str">
        <f t="shared" si="7"/>
        <v>Cambie el valor de la probabilidad</v>
      </c>
      <c r="X40" s="27" t="s">
        <v>385</v>
      </c>
      <c r="Y40" s="18"/>
      <c r="Z40" s="18"/>
      <c r="AA40" s="25">
        <f t="shared" si="12"/>
        <v>0</v>
      </c>
      <c r="AB40" s="25">
        <f t="shared" si="13"/>
        <v>0</v>
      </c>
      <c r="AC40" s="25">
        <f t="shared" si="14"/>
        <v>0</v>
      </c>
      <c r="AD40" s="58" t="e">
        <f>VLOOKUP(AB40,MapadeCalor!$B$2:$G$6,AA40+1,0)</f>
        <v>#N/A</v>
      </c>
      <c r="AE40" s="52"/>
      <c r="AF40" s="18"/>
    </row>
    <row r="41" spans="2:32" s="14" customFormat="1" ht="114.75" customHeight="1" x14ac:dyDescent="0.25">
      <c r="B41" s="32">
        <f t="shared" si="15"/>
        <v>34</v>
      </c>
      <c r="C41" s="22" t="s">
        <v>93</v>
      </c>
      <c r="D41" s="18" t="s">
        <v>114</v>
      </c>
      <c r="E41" s="30" t="s">
        <v>386</v>
      </c>
      <c r="F41" s="52" t="s">
        <v>387</v>
      </c>
      <c r="G41" s="30" t="s">
        <v>188</v>
      </c>
      <c r="H41" s="18" t="s">
        <v>17</v>
      </c>
      <c r="I41" s="18" t="s">
        <v>20</v>
      </c>
      <c r="J41" s="25">
        <f t="shared" si="16"/>
        <v>4</v>
      </c>
      <c r="K41" s="25">
        <f t="shared" si="17"/>
        <v>3</v>
      </c>
      <c r="L41" s="34">
        <f t="shared" si="11"/>
        <v>12</v>
      </c>
      <c r="M41" s="18" t="str">
        <f>VLOOKUP(J41,MapadeCalor!$B$2:$G$6,K41+1,0)</f>
        <v>ALTO</v>
      </c>
      <c r="N41" s="50" t="s">
        <v>388</v>
      </c>
      <c r="O41" s="30" t="s">
        <v>122</v>
      </c>
      <c r="P41" s="30" t="s">
        <v>124</v>
      </c>
      <c r="Q41" s="30" t="s">
        <v>2</v>
      </c>
      <c r="R41" s="25">
        <f t="shared" si="18"/>
        <v>15</v>
      </c>
      <c r="S41" s="25">
        <f t="shared" si="19"/>
        <v>5</v>
      </c>
      <c r="T41" s="25">
        <f t="shared" si="20"/>
        <v>0</v>
      </c>
      <c r="U41" s="25">
        <f t="shared" si="21"/>
        <v>20</v>
      </c>
      <c r="V41" s="18" t="str">
        <f t="shared" si="6"/>
        <v>Control Adecuado</v>
      </c>
      <c r="W41" s="18" t="str">
        <f t="shared" si="7"/>
        <v>Cambie el valor de la probabilidad</v>
      </c>
      <c r="X41" s="27" t="s">
        <v>389</v>
      </c>
      <c r="Y41" s="18"/>
      <c r="Z41" s="18"/>
      <c r="AA41" s="25">
        <f t="shared" si="12"/>
        <v>0</v>
      </c>
      <c r="AB41" s="25">
        <f t="shared" si="13"/>
        <v>0</v>
      </c>
      <c r="AC41" s="25">
        <f t="shared" si="14"/>
        <v>0</v>
      </c>
      <c r="AD41" s="58" t="e">
        <f>VLOOKUP(AB41,MapadeCalor!$B$2:$G$6,AA41+1,0)</f>
        <v>#N/A</v>
      </c>
      <c r="AE41" s="52"/>
      <c r="AF41" s="18"/>
    </row>
    <row r="42" spans="2:32" ht="88.5" customHeight="1" x14ac:dyDescent="0.25">
      <c r="B42" s="32">
        <f t="shared" si="15"/>
        <v>35</v>
      </c>
      <c r="C42" s="22" t="s">
        <v>94</v>
      </c>
      <c r="D42" s="18" t="s">
        <v>114</v>
      </c>
      <c r="E42" s="30" t="s">
        <v>390</v>
      </c>
      <c r="F42" s="52" t="s">
        <v>196</v>
      </c>
      <c r="G42" s="30" t="s">
        <v>391</v>
      </c>
      <c r="H42" s="18" t="s">
        <v>141</v>
      </c>
      <c r="I42" s="18" t="s">
        <v>13</v>
      </c>
      <c r="J42" s="25">
        <f t="shared" ref="J42:J55" si="25">IF(H42="Raro",1,(IF(H42="Poco Probable",2,(IF(H42="Posible",3,(IF(H42="Probable",4,(IF(H42="Casi Seguro",5,0)))))))))</f>
        <v>2</v>
      </c>
      <c r="K42" s="25">
        <f t="shared" ref="K42:K55" si="26">IF(I42="Insignificante",1,(IF(I42="Menor",2,(IF(I42="Moderado",3,(IF(I42="Mayor",4,(IF(I42="Catastrófico",5,0)))))))))</f>
        <v>4</v>
      </c>
      <c r="L42" s="34">
        <f t="shared" si="11"/>
        <v>8</v>
      </c>
      <c r="M42" s="18" t="str">
        <f>VLOOKUP(K42,MapadeCalor!$B$2:$G$6,J42+1,0)</f>
        <v>ALTO</v>
      </c>
      <c r="N42" s="50" t="s">
        <v>392</v>
      </c>
      <c r="O42" s="30" t="s">
        <v>123</v>
      </c>
      <c r="P42" s="30" t="s">
        <v>124</v>
      </c>
      <c r="Q42" s="30" t="s">
        <v>3</v>
      </c>
      <c r="R42" s="25">
        <f t="shared" ref="R42:R55" si="27">IF(O42="Correctivo",5,(IF(O42="Preventivo",15,(IF(O42="Detectivo",20,0)))))</f>
        <v>20</v>
      </c>
      <c r="S42" s="25">
        <f t="shared" ref="S42:S55" si="28">IF(P42="Manual",5,(IF(P42="Automático",10,0)))</f>
        <v>5</v>
      </c>
      <c r="T42" s="25">
        <f t="shared" ref="T42:T55" si="29">IF(Q42="Probabilidad",0,(IF(Q42="Impacto",0,(IF(Q42="Ambos",10,0)))))</f>
        <v>0</v>
      </c>
      <c r="U42" s="25">
        <f t="shared" ref="U42:U55" si="30">SUM(R42+S42+T42)</f>
        <v>25</v>
      </c>
      <c r="V42" s="18" t="str">
        <f t="shared" si="6"/>
        <v>Control Adecuado</v>
      </c>
      <c r="W42" s="18" t="str">
        <f t="shared" si="7"/>
        <v>Cambie el valor del impacto</v>
      </c>
      <c r="X42" s="43" t="s">
        <v>190</v>
      </c>
      <c r="Y42" s="18"/>
      <c r="Z42" s="18"/>
      <c r="AA42" s="25">
        <f t="shared" si="12"/>
        <v>0</v>
      </c>
      <c r="AB42" s="25">
        <f t="shared" si="13"/>
        <v>0</v>
      </c>
      <c r="AC42" s="25">
        <f t="shared" si="14"/>
        <v>0</v>
      </c>
      <c r="AD42" s="58" t="e">
        <f>VLOOKUP(AB42,MapadeCalor!$B$2:$G$6,AA42+1,0)</f>
        <v>#N/A</v>
      </c>
      <c r="AE42" s="52"/>
      <c r="AF42" s="18"/>
    </row>
    <row r="43" spans="2:32" s="11" customFormat="1" ht="57" customHeight="1" x14ac:dyDescent="0.25">
      <c r="B43" s="32">
        <f t="shared" si="15"/>
        <v>36</v>
      </c>
      <c r="C43" s="22" t="s">
        <v>63</v>
      </c>
      <c r="D43" s="18" t="s">
        <v>114</v>
      </c>
      <c r="E43" s="30" t="s">
        <v>186</v>
      </c>
      <c r="F43" s="52" t="s">
        <v>393</v>
      </c>
      <c r="G43" s="44" t="s">
        <v>187</v>
      </c>
      <c r="H43" s="18" t="s">
        <v>16</v>
      </c>
      <c r="I43" s="18" t="s">
        <v>12</v>
      </c>
      <c r="J43" s="25">
        <f t="shared" si="25"/>
        <v>3</v>
      </c>
      <c r="K43" s="25">
        <f t="shared" si="26"/>
        <v>2</v>
      </c>
      <c r="L43" s="34">
        <f t="shared" si="11"/>
        <v>6</v>
      </c>
      <c r="M43" s="18" t="str">
        <f>VLOOKUP(K43,MapadeCalor!$B$2:$G$6,J43+1,0)</f>
        <v>MEDIO</v>
      </c>
      <c r="N43" s="50" t="s">
        <v>189</v>
      </c>
      <c r="O43" s="30" t="s">
        <v>123</v>
      </c>
      <c r="P43" s="30" t="s">
        <v>124</v>
      </c>
      <c r="Q43" s="30" t="s">
        <v>3</v>
      </c>
      <c r="R43" s="25">
        <f t="shared" si="27"/>
        <v>20</v>
      </c>
      <c r="S43" s="25">
        <f t="shared" si="28"/>
        <v>5</v>
      </c>
      <c r="T43" s="25">
        <f t="shared" si="29"/>
        <v>0</v>
      </c>
      <c r="U43" s="25">
        <f t="shared" si="30"/>
        <v>25</v>
      </c>
      <c r="V43" s="18" t="str">
        <f t="shared" si="6"/>
        <v>Control Adecuado</v>
      </c>
      <c r="W43" s="18" t="str">
        <f t="shared" si="7"/>
        <v>Cambie el valor del impacto</v>
      </c>
      <c r="X43" s="43" t="s">
        <v>191</v>
      </c>
      <c r="Y43" s="18"/>
      <c r="Z43" s="18"/>
      <c r="AA43" s="25">
        <f t="shared" si="12"/>
        <v>0</v>
      </c>
      <c r="AB43" s="25">
        <f t="shared" si="13"/>
        <v>0</v>
      </c>
      <c r="AC43" s="25">
        <f t="shared" si="14"/>
        <v>0</v>
      </c>
      <c r="AD43" s="58" t="e">
        <f>VLOOKUP(AB43,MapadeCalor!$B$2:$G$6,AA43+1,0)</f>
        <v>#N/A</v>
      </c>
      <c r="AE43" s="52"/>
      <c r="AF43" s="18"/>
    </row>
    <row r="44" spans="2:32" s="11" customFormat="1" ht="409.6" customHeight="1" x14ac:dyDescent="0.25">
      <c r="B44" s="32">
        <f t="shared" si="15"/>
        <v>37</v>
      </c>
      <c r="C44" s="22" t="s">
        <v>64</v>
      </c>
      <c r="D44" s="18" t="s">
        <v>113</v>
      </c>
      <c r="E44" s="41" t="s">
        <v>192</v>
      </c>
      <c r="F44" s="41" t="s">
        <v>197</v>
      </c>
      <c r="G44" s="41" t="s">
        <v>199</v>
      </c>
      <c r="H44" s="18" t="s">
        <v>18</v>
      </c>
      <c r="I44" s="18" t="s">
        <v>20</v>
      </c>
      <c r="J44" s="25">
        <f t="shared" si="25"/>
        <v>5</v>
      </c>
      <c r="K44" s="25">
        <f t="shared" si="26"/>
        <v>3</v>
      </c>
      <c r="L44" s="34">
        <f t="shared" si="11"/>
        <v>15</v>
      </c>
      <c r="M44" s="18" t="str">
        <f>VLOOKUP(K44,MapadeCalor!$B$2:$G$6,J44+1,0)</f>
        <v>MUY ALTO</v>
      </c>
      <c r="N44" s="50" t="s">
        <v>394</v>
      </c>
      <c r="O44" s="30" t="s">
        <v>122</v>
      </c>
      <c r="P44" s="30" t="s">
        <v>124</v>
      </c>
      <c r="Q44" s="30" t="s">
        <v>2</v>
      </c>
      <c r="R44" s="25">
        <f t="shared" si="27"/>
        <v>15</v>
      </c>
      <c r="S44" s="25">
        <f t="shared" si="28"/>
        <v>5</v>
      </c>
      <c r="T44" s="25">
        <f t="shared" si="29"/>
        <v>0</v>
      </c>
      <c r="U44" s="25">
        <f t="shared" si="30"/>
        <v>20</v>
      </c>
      <c r="V44" s="18" t="str">
        <f t="shared" si="6"/>
        <v>Control Adecuado</v>
      </c>
      <c r="W44" s="18" t="str">
        <f t="shared" si="7"/>
        <v>Cambie el valor de la probabilidad</v>
      </c>
      <c r="X44" s="45" t="s">
        <v>202</v>
      </c>
      <c r="Y44" s="18"/>
      <c r="Z44" s="18"/>
      <c r="AA44" s="25">
        <f t="shared" si="12"/>
        <v>0</v>
      </c>
      <c r="AB44" s="25">
        <f t="shared" si="13"/>
        <v>0</v>
      </c>
      <c r="AC44" s="25">
        <f t="shared" si="14"/>
        <v>0</v>
      </c>
      <c r="AD44" s="58" t="e">
        <f>VLOOKUP(AB44,MapadeCalor!$B$2:$G$6,AA44+1,0)</f>
        <v>#N/A</v>
      </c>
      <c r="AE44" s="52"/>
      <c r="AF44" s="18"/>
    </row>
    <row r="45" spans="2:32" s="11" customFormat="1" ht="303" customHeight="1" x14ac:dyDescent="0.25">
      <c r="B45" s="32">
        <f t="shared" si="15"/>
        <v>38</v>
      </c>
      <c r="C45" s="22" t="s">
        <v>93</v>
      </c>
      <c r="D45" s="18" t="s">
        <v>113</v>
      </c>
      <c r="E45" s="41" t="s">
        <v>193</v>
      </c>
      <c r="F45" s="41" t="s">
        <v>194</v>
      </c>
      <c r="G45" s="41" t="s">
        <v>200</v>
      </c>
      <c r="H45" s="18" t="s">
        <v>141</v>
      </c>
      <c r="I45" s="18" t="s">
        <v>12</v>
      </c>
      <c r="J45" s="25">
        <f t="shared" si="25"/>
        <v>2</v>
      </c>
      <c r="K45" s="25">
        <f t="shared" si="26"/>
        <v>2</v>
      </c>
      <c r="L45" s="34">
        <f t="shared" si="11"/>
        <v>4</v>
      </c>
      <c r="M45" s="18" t="str">
        <f>VLOOKUP(K45,MapadeCalor!$B$2:$G$6,J45+1,0)</f>
        <v>BAJO</v>
      </c>
      <c r="N45" s="50" t="s">
        <v>201</v>
      </c>
      <c r="O45" s="30" t="s">
        <v>122</v>
      </c>
      <c r="P45" s="30" t="s">
        <v>124</v>
      </c>
      <c r="Q45" s="30" t="s">
        <v>2</v>
      </c>
      <c r="R45" s="25">
        <f t="shared" si="27"/>
        <v>15</v>
      </c>
      <c r="S45" s="25">
        <f t="shared" si="28"/>
        <v>5</v>
      </c>
      <c r="T45" s="25">
        <f t="shared" si="29"/>
        <v>0</v>
      </c>
      <c r="U45" s="25">
        <f t="shared" si="30"/>
        <v>20</v>
      </c>
      <c r="V45" s="18" t="str">
        <f t="shared" si="6"/>
        <v>Control Adecuado</v>
      </c>
      <c r="W45" s="18" t="str">
        <f t="shared" si="7"/>
        <v>Cambie el valor de la probabilidad</v>
      </c>
      <c r="X45" s="45" t="s">
        <v>203</v>
      </c>
      <c r="Y45" s="18"/>
      <c r="Z45" s="18"/>
      <c r="AA45" s="25">
        <f t="shared" si="12"/>
        <v>0</v>
      </c>
      <c r="AB45" s="25">
        <f t="shared" si="13"/>
        <v>0</v>
      </c>
      <c r="AC45" s="25">
        <f t="shared" si="14"/>
        <v>0</v>
      </c>
      <c r="AD45" s="58" t="e">
        <f>VLOOKUP(AB45,MapadeCalor!$B$2:$G$6,AA45+1,0)</f>
        <v>#N/A</v>
      </c>
      <c r="AE45" s="52"/>
      <c r="AF45" s="18"/>
    </row>
    <row r="46" spans="2:32" s="11" customFormat="1" ht="102" x14ac:dyDescent="0.25">
      <c r="B46" s="32">
        <f t="shared" si="15"/>
        <v>39</v>
      </c>
      <c r="C46" s="22" t="s">
        <v>94</v>
      </c>
      <c r="D46" s="18" t="s">
        <v>113</v>
      </c>
      <c r="E46" s="41" t="s">
        <v>195</v>
      </c>
      <c r="F46" s="41" t="s">
        <v>198</v>
      </c>
      <c r="G46" s="41" t="s">
        <v>199</v>
      </c>
      <c r="H46" s="18" t="s">
        <v>15</v>
      </c>
      <c r="I46" s="18" t="s">
        <v>13</v>
      </c>
      <c r="J46" s="25">
        <f t="shared" si="25"/>
        <v>1</v>
      </c>
      <c r="K46" s="25">
        <f t="shared" si="26"/>
        <v>4</v>
      </c>
      <c r="L46" s="34">
        <f t="shared" si="11"/>
        <v>4</v>
      </c>
      <c r="M46" s="18" t="str">
        <f>VLOOKUP(K46,MapadeCalor!$B$2:$G$6,J46+1,0)</f>
        <v>MEDIO</v>
      </c>
      <c r="N46" s="50" t="s">
        <v>206</v>
      </c>
      <c r="O46" s="30" t="s">
        <v>121</v>
      </c>
      <c r="P46" s="30" t="s">
        <v>124</v>
      </c>
      <c r="Q46" s="30" t="s">
        <v>3</v>
      </c>
      <c r="R46" s="25">
        <f t="shared" si="27"/>
        <v>5</v>
      </c>
      <c r="S46" s="25">
        <f t="shared" si="28"/>
        <v>5</v>
      </c>
      <c r="T46" s="25">
        <f t="shared" si="29"/>
        <v>0</v>
      </c>
      <c r="U46" s="25">
        <f t="shared" si="30"/>
        <v>10</v>
      </c>
      <c r="V46" s="18" t="str">
        <f>IF(U46=0,"Sin control",(IF(U46&lt;19,"Control Débil",(IF(((U46&gt;=20)*AND(U46&lt;29)),"Control Adecuado",IF(U46&gt;=30,"Control Fuerte","Error"))))))</f>
        <v>Control Débil</v>
      </c>
      <c r="W46" s="18" t="str">
        <f t="shared" si="7"/>
        <v>Cambie el valor del impacto</v>
      </c>
      <c r="X46" s="45" t="s">
        <v>395</v>
      </c>
      <c r="Y46" s="18"/>
      <c r="Z46" s="18"/>
      <c r="AA46" s="25">
        <f t="shared" si="12"/>
        <v>0</v>
      </c>
      <c r="AB46" s="25">
        <f t="shared" si="13"/>
        <v>0</v>
      </c>
      <c r="AC46" s="25">
        <f t="shared" si="14"/>
        <v>0</v>
      </c>
      <c r="AD46" s="58" t="e">
        <f>VLOOKUP(AB46,MapadeCalor!$B$2:$G$6,AA46+1,0)</f>
        <v>#N/A</v>
      </c>
      <c r="AE46" s="62"/>
      <c r="AF46" s="18"/>
    </row>
    <row r="47" spans="2:32" s="14" customFormat="1" ht="119.25" customHeight="1" x14ac:dyDescent="0.25">
      <c r="B47" s="32">
        <f t="shared" si="15"/>
        <v>40</v>
      </c>
      <c r="C47" s="105" t="s">
        <v>126</v>
      </c>
      <c r="D47" s="108" t="s">
        <v>113</v>
      </c>
      <c r="E47" s="41" t="s">
        <v>512</v>
      </c>
      <c r="F47" s="41" t="s">
        <v>513</v>
      </c>
      <c r="G47" s="41" t="s">
        <v>514</v>
      </c>
      <c r="H47" s="108" t="s">
        <v>15</v>
      </c>
      <c r="I47" s="108" t="s">
        <v>13</v>
      </c>
      <c r="J47" s="25">
        <f t="shared" ref="J47" si="31">IF(H47="Raro",1,(IF(H47="Poco Probable",2,(IF(H47="Posible",3,(IF(H47="Probable",4,(IF(H47="Casi Seguro",5,0)))))))))</f>
        <v>1</v>
      </c>
      <c r="K47" s="25">
        <f t="shared" ref="K47" si="32">IF(I47="Insignificante",1,(IF(I47="Menor",2,(IF(I47="Moderado",3,(IF(I47="Mayor",4,(IF(I47="Catastrófico",5,0)))))))))</f>
        <v>4</v>
      </c>
      <c r="L47" s="34">
        <f t="shared" ref="L47" si="33">J47*K47</f>
        <v>4</v>
      </c>
      <c r="M47" s="108" t="str">
        <f>VLOOKUP(K47,MapadeCalor!$B$2:$G$6,J47+1,0)</f>
        <v>MEDIO</v>
      </c>
      <c r="N47" s="50" t="s">
        <v>515</v>
      </c>
      <c r="O47" s="52" t="s">
        <v>122</v>
      </c>
      <c r="P47" s="52" t="s">
        <v>124</v>
      </c>
      <c r="Q47" s="52" t="s">
        <v>3</v>
      </c>
      <c r="R47" s="25">
        <f t="shared" si="27"/>
        <v>15</v>
      </c>
      <c r="S47" s="25">
        <f t="shared" si="28"/>
        <v>5</v>
      </c>
      <c r="T47" s="25">
        <f t="shared" si="29"/>
        <v>0</v>
      </c>
      <c r="U47" s="25">
        <f t="shared" si="30"/>
        <v>20</v>
      </c>
      <c r="V47" s="108" t="str">
        <f t="shared" ref="V47" si="34">IF(U47=0,"Sin control",(IF(U47&lt;19,"Control Débil",(IF(((U47&gt;=20)*AND(U47&lt;29)),"Control Adecuado",IF(U47&gt;=30,"Control Fuerte","Error"))))))</f>
        <v>Control Adecuado</v>
      </c>
      <c r="W47" s="108" t="str">
        <f t="shared" ref="W47" si="35">IF(Q47="Probabilidad","Cambie el valor de la probabilidad",(IF(Q47="Impacto","Cambie el valor del impacto",(IF(Q47="Ambos","Cambie probabilidad e impacto","Sin Acción")))))</f>
        <v>Cambie el valor del impacto</v>
      </c>
      <c r="X47" s="45" t="s">
        <v>516</v>
      </c>
      <c r="Y47" s="108"/>
      <c r="Z47" s="108"/>
      <c r="AA47" s="25">
        <f t="shared" si="12"/>
        <v>0</v>
      </c>
      <c r="AB47" s="25">
        <f t="shared" si="13"/>
        <v>0</v>
      </c>
      <c r="AC47" s="25">
        <f t="shared" si="14"/>
        <v>0</v>
      </c>
      <c r="AD47" s="58" t="e">
        <f>VLOOKUP(AB47,MapadeCalor!$B$2:$G$6,AA47+1,0)</f>
        <v>#N/A</v>
      </c>
      <c r="AE47" s="62"/>
      <c r="AF47" s="108"/>
    </row>
    <row r="48" spans="2:32" s="11" customFormat="1" ht="409.5" x14ac:dyDescent="0.25">
      <c r="B48" s="32">
        <f t="shared" si="15"/>
        <v>41</v>
      </c>
      <c r="C48" s="109" t="s">
        <v>94</v>
      </c>
      <c r="D48" s="110" t="s">
        <v>119</v>
      </c>
      <c r="E48" s="111" t="s">
        <v>500</v>
      </c>
      <c r="F48" s="51" t="s">
        <v>501</v>
      </c>
      <c r="G48" s="113" t="s">
        <v>204</v>
      </c>
      <c r="H48" s="39" t="s">
        <v>15</v>
      </c>
      <c r="I48" s="39" t="s">
        <v>13</v>
      </c>
      <c r="J48" s="25">
        <f t="shared" si="25"/>
        <v>1</v>
      </c>
      <c r="K48" s="25">
        <f t="shared" si="26"/>
        <v>4</v>
      </c>
      <c r="L48" s="34">
        <f t="shared" si="11"/>
        <v>4</v>
      </c>
      <c r="M48" s="18" t="str">
        <f>VLOOKUP(K48,MapadeCalor!$B$2:$G$6,J48+1,0)</f>
        <v>MEDIO</v>
      </c>
      <c r="N48" s="115" t="s">
        <v>507</v>
      </c>
      <c r="O48" s="30" t="s">
        <v>122</v>
      </c>
      <c r="P48" s="30" t="s">
        <v>124</v>
      </c>
      <c r="Q48" s="30" t="s">
        <v>2</v>
      </c>
      <c r="R48" s="25">
        <f t="shared" si="27"/>
        <v>15</v>
      </c>
      <c r="S48" s="25">
        <f t="shared" si="28"/>
        <v>5</v>
      </c>
      <c r="T48" s="25">
        <f t="shared" si="29"/>
        <v>0</v>
      </c>
      <c r="U48" s="25">
        <f t="shared" si="30"/>
        <v>20</v>
      </c>
      <c r="V48" s="18" t="str">
        <f t="shared" si="6"/>
        <v>Control Adecuado</v>
      </c>
      <c r="W48" s="18" t="str">
        <f t="shared" si="7"/>
        <v>Cambie el valor de la probabilidad</v>
      </c>
      <c r="X48" s="46" t="s">
        <v>510</v>
      </c>
      <c r="Y48" s="18"/>
      <c r="Z48" s="18"/>
      <c r="AA48" s="25">
        <f t="shared" si="12"/>
        <v>0</v>
      </c>
      <c r="AB48" s="25">
        <f t="shared" si="13"/>
        <v>0</v>
      </c>
      <c r="AC48" s="25">
        <f t="shared" si="14"/>
        <v>0</v>
      </c>
      <c r="AD48" s="58" t="e">
        <f>VLOOKUP(AB48,MapadeCalor!$B$2:$G$6,AA48+1,0)</f>
        <v>#N/A</v>
      </c>
      <c r="AE48" s="52"/>
      <c r="AF48" s="18"/>
    </row>
    <row r="49" spans="2:35" s="14" customFormat="1" ht="409.5" x14ac:dyDescent="0.25">
      <c r="B49" s="32">
        <f t="shared" si="15"/>
        <v>42</v>
      </c>
      <c r="C49" s="105" t="s">
        <v>94</v>
      </c>
      <c r="D49" s="107" t="s">
        <v>119</v>
      </c>
      <c r="E49" s="114" t="s">
        <v>502</v>
      </c>
      <c r="F49" s="51" t="s">
        <v>503</v>
      </c>
      <c r="G49" s="52" t="s">
        <v>504</v>
      </c>
      <c r="H49" s="107" t="s">
        <v>15</v>
      </c>
      <c r="I49" s="107" t="s">
        <v>13</v>
      </c>
      <c r="J49" s="25">
        <f t="shared" si="25"/>
        <v>1</v>
      </c>
      <c r="K49" s="25">
        <f t="shared" si="26"/>
        <v>4</v>
      </c>
      <c r="L49" s="34">
        <f t="shared" si="11"/>
        <v>4</v>
      </c>
      <c r="M49" s="18" t="str">
        <f>VLOOKUP(K49,MapadeCalor!$B$2:$G$6,J49+1,0)</f>
        <v>MEDIO</v>
      </c>
      <c r="N49" s="115" t="s">
        <v>508</v>
      </c>
      <c r="O49" s="30" t="s">
        <v>122</v>
      </c>
      <c r="P49" s="30" t="s">
        <v>124</v>
      </c>
      <c r="Q49" s="30" t="s">
        <v>2</v>
      </c>
      <c r="R49" s="25">
        <f t="shared" si="27"/>
        <v>15</v>
      </c>
      <c r="S49" s="25">
        <f t="shared" si="28"/>
        <v>5</v>
      </c>
      <c r="T49" s="25">
        <f t="shared" si="29"/>
        <v>0</v>
      </c>
      <c r="U49" s="25">
        <f t="shared" si="30"/>
        <v>20</v>
      </c>
      <c r="V49" s="18" t="str">
        <f t="shared" si="6"/>
        <v>Control Adecuado</v>
      </c>
      <c r="W49" s="18" t="str">
        <f t="shared" si="7"/>
        <v>Cambie el valor de la probabilidad</v>
      </c>
      <c r="X49" s="46" t="s">
        <v>511</v>
      </c>
      <c r="Y49" s="18"/>
      <c r="Z49" s="18"/>
      <c r="AA49" s="25">
        <f t="shared" si="12"/>
        <v>0</v>
      </c>
      <c r="AB49" s="25">
        <f t="shared" si="13"/>
        <v>0</v>
      </c>
      <c r="AC49" s="25">
        <f t="shared" si="14"/>
        <v>0</v>
      </c>
      <c r="AD49" s="58" t="e">
        <f>VLOOKUP(AB49,MapadeCalor!$B$2:$G$6,AA49+1,0)</f>
        <v>#N/A</v>
      </c>
      <c r="AE49" s="52"/>
      <c r="AF49" s="18"/>
    </row>
    <row r="50" spans="2:35" s="14" customFormat="1" ht="160.5" customHeight="1" x14ac:dyDescent="0.25">
      <c r="B50" s="32">
        <f t="shared" si="15"/>
        <v>43</v>
      </c>
      <c r="C50" s="105" t="s">
        <v>62</v>
      </c>
      <c r="D50" s="107" t="s">
        <v>119</v>
      </c>
      <c r="E50" s="112" t="s">
        <v>505</v>
      </c>
      <c r="F50" s="51" t="s">
        <v>506</v>
      </c>
      <c r="G50" s="52" t="s">
        <v>205</v>
      </c>
      <c r="H50" s="107" t="s">
        <v>141</v>
      </c>
      <c r="I50" s="107" t="s">
        <v>13</v>
      </c>
      <c r="J50" s="25">
        <f t="shared" si="25"/>
        <v>2</v>
      </c>
      <c r="K50" s="25">
        <f t="shared" si="26"/>
        <v>4</v>
      </c>
      <c r="L50" s="34">
        <f t="shared" si="11"/>
        <v>8</v>
      </c>
      <c r="M50" s="18" t="str">
        <f>VLOOKUP(K50,MapadeCalor!$B$2:$G$6,J50+1,0)</f>
        <v>ALTO</v>
      </c>
      <c r="N50" s="115" t="s">
        <v>509</v>
      </c>
      <c r="O50" s="30" t="s">
        <v>122</v>
      </c>
      <c r="P50" s="30" t="s">
        <v>124</v>
      </c>
      <c r="Q50" s="30" t="s">
        <v>2</v>
      </c>
      <c r="R50" s="25">
        <f t="shared" si="27"/>
        <v>15</v>
      </c>
      <c r="S50" s="25">
        <f t="shared" si="28"/>
        <v>5</v>
      </c>
      <c r="T50" s="25">
        <f t="shared" si="29"/>
        <v>0</v>
      </c>
      <c r="U50" s="25">
        <f t="shared" si="30"/>
        <v>20</v>
      </c>
      <c r="V50" s="18" t="str">
        <f t="shared" si="6"/>
        <v>Control Adecuado</v>
      </c>
      <c r="W50" s="18" t="str">
        <f t="shared" si="7"/>
        <v>Cambie el valor de la probabilidad</v>
      </c>
      <c r="X50" s="46" t="s">
        <v>335</v>
      </c>
      <c r="Y50" s="18"/>
      <c r="Z50" s="18"/>
      <c r="AA50" s="25">
        <f t="shared" si="12"/>
        <v>0</v>
      </c>
      <c r="AB50" s="25">
        <f t="shared" si="13"/>
        <v>0</v>
      </c>
      <c r="AC50" s="25">
        <f t="shared" si="14"/>
        <v>0</v>
      </c>
      <c r="AD50" s="58" t="e">
        <f>VLOOKUP(AB50,MapadeCalor!$B$2:$G$6,AA50+1,0)</f>
        <v>#N/A</v>
      </c>
      <c r="AE50" s="52"/>
      <c r="AF50" s="18"/>
    </row>
    <row r="51" spans="2:35" s="14" customFormat="1" ht="336" customHeight="1" x14ac:dyDescent="0.25">
      <c r="B51" s="32">
        <f t="shared" si="15"/>
        <v>44</v>
      </c>
      <c r="C51" s="22" t="s">
        <v>63</v>
      </c>
      <c r="D51" s="18" t="s">
        <v>118</v>
      </c>
      <c r="E51" s="27" t="s">
        <v>396</v>
      </c>
      <c r="F51" s="52" t="s">
        <v>397</v>
      </c>
      <c r="G51" s="18" t="s">
        <v>207</v>
      </c>
      <c r="H51" s="18" t="s">
        <v>17</v>
      </c>
      <c r="I51" s="18" t="s">
        <v>12</v>
      </c>
      <c r="J51" s="25">
        <f t="shared" si="25"/>
        <v>4</v>
      </c>
      <c r="K51" s="25">
        <f t="shared" si="26"/>
        <v>2</v>
      </c>
      <c r="L51" s="34">
        <f t="shared" si="11"/>
        <v>8</v>
      </c>
      <c r="M51" s="18" t="str">
        <f>VLOOKUP(K51,MapadeCalor!$B$2:$G$6,J51+1,0)</f>
        <v>ALTO</v>
      </c>
      <c r="N51" s="52" t="s">
        <v>209</v>
      </c>
      <c r="O51" s="30" t="s">
        <v>122</v>
      </c>
      <c r="P51" s="30" t="s">
        <v>124</v>
      </c>
      <c r="Q51" s="30" t="s">
        <v>2</v>
      </c>
      <c r="R51" s="25">
        <f t="shared" si="27"/>
        <v>15</v>
      </c>
      <c r="S51" s="25">
        <f t="shared" si="28"/>
        <v>5</v>
      </c>
      <c r="T51" s="25">
        <f t="shared" si="29"/>
        <v>0</v>
      </c>
      <c r="U51" s="25">
        <f t="shared" si="30"/>
        <v>20</v>
      </c>
      <c r="V51" s="18" t="str">
        <f t="shared" si="6"/>
        <v>Control Adecuado</v>
      </c>
      <c r="W51" s="18" t="str">
        <f t="shared" si="7"/>
        <v>Cambie el valor de la probabilidad</v>
      </c>
      <c r="X51" s="47" t="s">
        <v>398</v>
      </c>
      <c r="Y51" s="18"/>
      <c r="Z51" s="18"/>
      <c r="AA51" s="25">
        <f t="shared" si="12"/>
        <v>0</v>
      </c>
      <c r="AB51" s="25">
        <f t="shared" si="13"/>
        <v>0</v>
      </c>
      <c r="AC51" s="25">
        <f t="shared" si="14"/>
        <v>0</v>
      </c>
      <c r="AD51" s="58" t="e">
        <f>VLOOKUP(AB51,MapadeCalor!$B$2:$G$6,AA51+1,0)</f>
        <v>#N/A</v>
      </c>
      <c r="AE51" s="63"/>
      <c r="AF51" s="18"/>
    </row>
    <row r="52" spans="2:35" s="14" customFormat="1" ht="234.75" customHeight="1" x14ac:dyDescent="0.25">
      <c r="B52" s="32">
        <f t="shared" si="15"/>
        <v>45</v>
      </c>
      <c r="C52" s="22" t="s">
        <v>63</v>
      </c>
      <c r="D52" s="18" t="s">
        <v>118</v>
      </c>
      <c r="E52" s="47" t="s">
        <v>208</v>
      </c>
      <c r="F52" s="52" t="s">
        <v>214</v>
      </c>
      <c r="G52" s="18" t="s">
        <v>207</v>
      </c>
      <c r="H52" s="18" t="s">
        <v>18</v>
      </c>
      <c r="I52" s="18" t="s">
        <v>12</v>
      </c>
      <c r="J52" s="25">
        <f t="shared" si="25"/>
        <v>5</v>
      </c>
      <c r="K52" s="25">
        <f t="shared" si="26"/>
        <v>2</v>
      </c>
      <c r="L52" s="34">
        <f t="shared" si="11"/>
        <v>10</v>
      </c>
      <c r="M52" s="18" t="str">
        <f>VLOOKUP(K52,MapadeCalor!$B$2:$G$6,J52+1,0)</f>
        <v>ALTO</v>
      </c>
      <c r="N52" s="52" t="s">
        <v>210</v>
      </c>
      <c r="O52" s="30" t="s">
        <v>122</v>
      </c>
      <c r="P52" s="30" t="s">
        <v>124</v>
      </c>
      <c r="Q52" s="30" t="s">
        <v>2</v>
      </c>
      <c r="R52" s="25">
        <f t="shared" si="27"/>
        <v>15</v>
      </c>
      <c r="S52" s="25">
        <f t="shared" si="28"/>
        <v>5</v>
      </c>
      <c r="T52" s="25">
        <f t="shared" si="29"/>
        <v>0</v>
      </c>
      <c r="U52" s="25">
        <f t="shared" si="30"/>
        <v>20</v>
      </c>
      <c r="V52" s="18" t="str">
        <f t="shared" si="6"/>
        <v>Control Adecuado</v>
      </c>
      <c r="W52" s="18" t="str">
        <f t="shared" si="7"/>
        <v>Cambie el valor de la probabilidad</v>
      </c>
      <c r="X52" s="47" t="s">
        <v>211</v>
      </c>
      <c r="Y52" s="18"/>
      <c r="Z52" s="18"/>
      <c r="AA52" s="25">
        <f t="shared" si="12"/>
        <v>0</v>
      </c>
      <c r="AB52" s="25">
        <f t="shared" si="13"/>
        <v>0</v>
      </c>
      <c r="AC52" s="25">
        <f t="shared" si="14"/>
        <v>0</v>
      </c>
      <c r="AD52" s="58" t="e">
        <f>VLOOKUP(AB52,MapadeCalor!$B$2:$G$6,AA52+1,0)</f>
        <v>#N/A</v>
      </c>
      <c r="AE52" s="63"/>
      <c r="AF52" s="18"/>
    </row>
    <row r="53" spans="2:35" s="14" customFormat="1" ht="409.5" customHeight="1" x14ac:dyDescent="0.25">
      <c r="B53" s="32">
        <f t="shared" si="15"/>
        <v>46</v>
      </c>
      <c r="C53" s="22" t="s">
        <v>94</v>
      </c>
      <c r="D53" s="18" t="s">
        <v>118</v>
      </c>
      <c r="E53" s="47" t="s">
        <v>212</v>
      </c>
      <c r="F53" s="52" t="s">
        <v>213</v>
      </c>
      <c r="G53" s="18" t="s">
        <v>207</v>
      </c>
      <c r="H53" s="18" t="s">
        <v>15</v>
      </c>
      <c r="I53" s="18" t="s">
        <v>13</v>
      </c>
      <c r="J53" s="25">
        <f t="shared" si="25"/>
        <v>1</v>
      </c>
      <c r="K53" s="25">
        <f t="shared" si="26"/>
        <v>4</v>
      </c>
      <c r="L53" s="34">
        <f t="shared" si="11"/>
        <v>4</v>
      </c>
      <c r="M53" s="18" t="str">
        <f>VLOOKUP(K53,MapadeCalor!$B$2:$G$6,J53+1,0)</f>
        <v>MEDIO</v>
      </c>
      <c r="N53" s="50" t="s">
        <v>215</v>
      </c>
      <c r="O53" s="30" t="s">
        <v>122</v>
      </c>
      <c r="P53" s="30" t="s">
        <v>124</v>
      </c>
      <c r="Q53" s="30" t="s">
        <v>2</v>
      </c>
      <c r="R53" s="25">
        <f t="shared" si="27"/>
        <v>15</v>
      </c>
      <c r="S53" s="25">
        <f t="shared" si="28"/>
        <v>5</v>
      </c>
      <c r="T53" s="25">
        <f t="shared" si="29"/>
        <v>0</v>
      </c>
      <c r="U53" s="25">
        <f t="shared" si="30"/>
        <v>20</v>
      </c>
      <c r="V53" s="18" t="str">
        <f t="shared" si="6"/>
        <v>Control Adecuado</v>
      </c>
      <c r="W53" s="18" t="str">
        <f t="shared" si="7"/>
        <v>Cambie el valor de la probabilidad</v>
      </c>
      <c r="X53" s="47" t="s">
        <v>399</v>
      </c>
      <c r="Y53" s="18"/>
      <c r="Z53" s="18"/>
      <c r="AA53" s="25">
        <f t="shared" si="12"/>
        <v>0</v>
      </c>
      <c r="AB53" s="25">
        <f t="shared" si="13"/>
        <v>0</v>
      </c>
      <c r="AC53" s="25">
        <f t="shared" si="14"/>
        <v>0</v>
      </c>
      <c r="AD53" s="58" t="e">
        <f>VLOOKUP(AB53,MapadeCalor!$B$2:$G$6,AA53+1,0)</f>
        <v>#N/A</v>
      </c>
      <c r="AE53" s="63"/>
      <c r="AF53" s="18"/>
    </row>
    <row r="54" spans="2:35" s="14" customFormat="1" ht="195" customHeight="1" x14ac:dyDescent="0.25">
      <c r="B54" s="32">
        <f t="shared" si="15"/>
        <v>47</v>
      </c>
      <c r="C54" s="22" t="s">
        <v>93</v>
      </c>
      <c r="D54" s="18" t="s">
        <v>107</v>
      </c>
      <c r="E54" s="47" t="s">
        <v>216</v>
      </c>
      <c r="F54" s="52" t="s">
        <v>219</v>
      </c>
      <c r="G54" s="47" t="s">
        <v>222</v>
      </c>
      <c r="H54" s="18" t="s">
        <v>16</v>
      </c>
      <c r="I54" s="18" t="s">
        <v>13</v>
      </c>
      <c r="J54" s="25">
        <f t="shared" si="25"/>
        <v>3</v>
      </c>
      <c r="K54" s="25">
        <f t="shared" si="26"/>
        <v>4</v>
      </c>
      <c r="L54" s="34">
        <f t="shared" si="11"/>
        <v>12</v>
      </c>
      <c r="M54" s="18" t="str">
        <f>VLOOKUP(J54,MapadeCalor!$B$2:$G$6,K54+1,0)</f>
        <v>MUY ALTO</v>
      </c>
      <c r="N54" s="52" t="s">
        <v>400</v>
      </c>
      <c r="O54" s="30" t="s">
        <v>122</v>
      </c>
      <c r="P54" s="30" t="s">
        <v>124</v>
      </c>
      <c r="Q54" s="30" t="s">
        <v>2</v>
      </c>
      <c r="R54" s="25">
        <f t="shared" si="27"/>
        <v>15</v>
      </c>
      <c r="S54" s="25">
        <f t="shared" si="28"/>
        <v>5</v>
      </c>
      <c r="T54" s="25">
        <f t="shared" si="29"/>
        <v>0</v>
      </c>
      <c r="U54" s="25">
        <f t="shared" si="30"/>
        <v>20</v>
      </c>
      <c r="V54" s="18" t="str">
        <f t="shared" si="6"/>
        <v>Control Adecuado</v>
      </c>
      <c r="W54" s="18" t="str">
        <f t="shared" si="7"/>
        <v>Cambie el valor de la probabilidad</v>
      </c>
      <c r="X54" s="19"/>
      <c r="Y54" s="18"/>
      <c r="Z54" s="18"/>
      <c r="AA54" s="25">
        <f t="shared" si="12"/>
        <v>0</v>
      </c>
      <c r="AB54" s="25">
        <f t="shared" si="13"/>
        <v>0</v>
      </c>
      <c r="AC54" s="25">
        <f t="shared" si="14"/>
        <v>0</v>
      </c>
      <c r="AD54" s="58" t="e">
        <f>VLOOKUP(AB54,MapadeCalor!$B$2:$G$6,AA54+1,0)</f>
        <v>#N/A</v>
      </c>
      <c r="AE54" s="52"/>
      <c r="AF54" s="18"/>
    </row>
    <row r="55" spans="2:35" s="12" customFormat="1" ht="125.25" customHeight="1" x14ac:dyDescent="0.25">
      <c r="B55" s="32">
        <f t="shared" si="15"/>
        <v>48</v>
      </c>
      <c r="C55" s="22" t="s">
        <v>94</v>
      </c>
      <c r="D55" s="18" t="s">
        <v>107</v>
      </c>
      <c r="E55" s="47" t="s">
        <v>217</v>
      </c>
      <c r="F55" s="52" t="s">
        <v>220</v>
      </c>
      <c r="G55" s="47" t="s">
        <v>222</v>
      </c>
      <c r="H55" s="18" t="s">
        <v>16</v>
      </c>
      <c r="I55" s="18" t="s">
        <v>13</v>
      </c>
      <c r="J55" s="25">
        <f t="shared" si="25"/>
        <v>3</v>
      </c>
      <c r="K55" s="25">
        <f t="shared" si="26"/>
        <v>4</v>
      </c>
      <c r="L55" s="34">
        <f t="shared" si="11"/>
        <v>12</v>
      </c>
      <c r="M55" s="18" t="str">
        <f>VLOOKUP(J55,MapadeCalor!$B$2:$G$6,K55+1,0)</f>
        <v>MUY ALTO</v>
      </c>
      <c r="N55" s="52" t="s">
        <v>400</v>
      </c>
      <c r="O55" s="30" t="s">
        <v>122</v>
      </c>
      <c r="P55" s="30" t="s">
        <v>124</v>
      </c>
      <c r="Q55" s="30" t="s">
        <v>2</v>
      </c>
      <c r="R55" s="25">
        <f t="shared" si="27"/>
        <v>15</v>
      </c>
      <c r="S55" s="25">
        <f t="shared" si="28"/>
        <v>5</v>
      </c>
      <c r="T55" s="25">
        <f t="shared" si="29"/>
        <v>0</v>
      </c>
      <c r="U55" s="25">
        <f t="shared" si="30"/>
        <v>20</v>
      </c>
      <c r="V55" s="18" t="str">
        <f t="shared" si="6"/>
        <v>Control Adecuado</v>
      </c>
      <c r="W55" s="18" t="str">
        <f t="shared" si="7"/>
        <v>Cambie el valor de la probabilidad</v>
      </c>
      <c r="X55" s="19"/>
      <c r="Y55" s="18"/>
      <c r="Z55" s="18"/>
      <c r="AA55" s="25">
        <f t="shared" si="12"/>
        <v>0</v>
      </c>
      <c r="AB55" s="25">
        <f t="shared" si="13"/>
        <v>0</v>
      </c>
      <c r="AC55" s="25">
        <f t="shared" si="14"/>
        <v>0</v>
      </c>
      <c r="AD55" s="58" t="e">
        <f>VLOOKUP(AB55,MapadeCalor!$B$2:$G$6,AA55+1,0)</f>
        <v>#N/A</v>
      </c>
      <c r="AE55" s="52"/>
      <c r="AF55" s="18"/>
    </row>
    <row r="56" spans="2:35" ht="100.5" customHeight="1" x14ac:dyDescent="0.25">
      <c r="B56" s="32">
        <f t="shared" si="15"/>
        <v>49</v>
      </c>
      <c r="C56" s="22" t="s">
        <v>93</v>
      </c>
      <c r="D56" s="18" t="s">
        <v>107</v>
      </c>
      <c r="E56" s="47" t="s">
        <v>423</v>
      </c>
      <c r="F56" s="52" t="s">
        <v>221</v>
      </c>
      <c r="G56" s="47" t="s">
        <v>218</v>
      </c>
      <c r="H56" s="18" t="s">
        <v>17</v>
      </c>
      <c r="I56" s="18" t="s">
        <v>20</v>
      </c>
      <c r="J56" s="25">
        <f t="shared" ref="J56:J76" si="36">IF(H56="Raro",1,(IF(H56="Poco Probable",2,(IF(H56="Posible",3,(IF(H56="Probable",4,(IF(H56="Casi Seguro",5,0)))))))))</f>
        <v>4</v>
      </c>
      <c r="K56" s="25">
        <f t="shared" ref="K56:K76" si="37">IF(I56="Insignificante",1,(IF(I56="Menor",2,(IF(I56="Moderado",3,(IF(I56="Mayor",4,(IF(I56="Catastrófico",5,0)))))))))</f>
        <v>3</v>
      </c>
      <c r="L56" s="34">
        <f t="shared" si="11"/>
        <v>12</v>
      </c>
      <c r="M56" s="18" t="str">
        <f>VLOOKUP(J56,MapadeCalor!$B$2:$G$6,K56+1,0)</f>
        <v>ALTO</v>
      </c>
      <c r="N56" s="52" t="s">
        <v>223</v>
      </c>
      <c r="O56" s="30" t="s">
        <v>122</v>
      </c>
      <c r="P56" s="30" t="s">
        <v>124</v>
      </c>
      <c r="Q56" s="30" t="s">
        <v>2</v>
      </c>
      <c r="R56" s="25">
        <f t="shared" ref="R56:R76" si="38">IF(O56="Correctivo",5,(IF(O56="Preventivo",15,(IF(O56="Detectivo",20,0)))))</f>
        <v>15</v>
      </c>
      <c r="S56" s="25">
        <f t="shared" ref="S56:S76" si="39">IF(P56="Manual",5,(IF(P56="Automático",10,0)))</f>
        <v>5</v>
      </c>
      <c r="T56" s="25">
        <f t="shared" ref="T56:T76" si="40">IF(Q56="Probabilidad",0,(IF(Q56="Impacto",0,(IF(Q56="Ambos",10,0)))))</f>
        <v>0</v>
      </c>
      <c r="U56" s="25">
        <f t="shared" ref="U56:U76" si="41">SUM(R56+S56+T56)</f>
        <v>20</v>
      </c>
      <c r="V56" s="18" t="str">
        <f t="shared" si="6"/>
        <v>Control Adecuado</v>
      </c>
      <c r="W56" s="18" t="str">
        <f t="shared" si="7"/>
        <v>Cambie el valor de la probabilidad</v>
      </c>
      <c r="X56" s="19"/>
      <c r="Y56" s="18"/>
      <c r="Z56" s="18"/>
      <c r="AA56" s="25">
        <f t="shared" si="12"/>
        <v>0</v>
      </c>
      <c r="AB56" s="25">
        <f t="shared" si="13"/>
        <v>0</v>
      </c>
      <c r="AC56" s="25">
        <f t="shared" si="14"/>
        <v>0</v>
      </c>
      <c r="AD56" s="58" t="e">
        <f>VLOOKUP(AB56,MapadeCalor!$B$2:$G$6,AA56+1,0)</f>
        <v>#N/A</v>
      </c>
      <c r="AE56" s="52"/>
      <c r="AF56" s="18"/>
    </row>
    <row r="57" spans="2:35" s="14" customFormat="1" ht="409.6" customHeight="1" x14ac:dyDescent="0.25">
      <c r="B57" s="32">
        <f t="shared" si="15"/>
        <v>50</v>
      </c>
      <c r="C57" s="22" t="s">
        <v>62</v>
      </c>
      <c r="D57" s="18" t="s">
        <v>111</v>
      </c>
      <c r="E57" s="30" t="s">
        <v>401</v>
      </c>
      <c r="F57" s="51" t="s">
        <v>417</v>
      </c>
      <c r="G57" s="51" t="s">
        <v>277</v>
      </c>
      <c r="H57" s="18" t="s">
        <v>17</v>
      </c>
      <c r="I57" s="18" t="s">
        <v>20</v>
      </c>
      <c r="J57" s="25">
        <f t="shared" si="36"/>
        <v>4</v>
      </c>
      <c r="K57" s="25">
        <f t="shared" si="37"/>
        <v>3</v>
      </c>
      <c r="L57" s="34">
        <f t="shared" si="11"/>
        <v>12</v>
      </c>
      <c r="M57" s="18" t="str">
        <f>VLOOKUP(J57,MapadeCalor!$B$2:$G$6,K57+1,0)</f>
        <v>ALTO</v>
      </c>
      <c r="N57" s="38" t="s">
        <v>402</v>
      </c>
      <c r="O57" s="30" t="s">
        <v>122</v>
      </c>
      <c r="P57" s="30" t="s">
        <v>124</v>
      </c>
      <c r="Q57" s="30" t="s">
        <v>2</v>
      </c>
      <c r="R57" s="25">
        <f t="shared" si="38"/>
        <v>15</v>
      </c>
      <c r="S57" s="25">
        <f t="shared" si="39"/>
        <v>5</v>
      </c>
      <c r="T57" s="25">
        <f t="shared" si="40"/>
        <v>0</v>
      </c>
      <c r="U57" s="25">
        <f t="shared" si="41"/>
        <v>20</v>
      </c>
      <c r="V57" s="18" t="str">
        <f t="shared" si="6"/>
        <v>Control Adecuado</v>
      </c>
      <c r="W57" s="18" t="str">
        <f t="shared" si="7"/>
        <v>Cambie el valor de la probabilidad</v>
      </c>
      <c r="X57" s="43" t="s">
        <v>183</v>
      </c>
      <c r="Y57" s="18"/>
      <c r="Z57" s="18"/>
      <c r="AA57" s="25">
        <f t="shared" si="12"/>
        <v>0</v>
      </c>
      <c r="AB57" s="25">
        <f t="shared" si="13"/>
        <v>0</v>
      </c>
      <c r="AC57" s="25">
        <f t="shared" si="14"/>
        <v>0</v>
      </c>
      <c r="AD57" s="58" t="e">
        <f>VLOOKUP(AB57,MapadeCalor!$B$2:$G$6,AA57+1,0)</f>
        <v>#N/A</v>
      </c>
      <c r="AE57" s="52"/>
      <c r="AF57" s="18"/>
    </row>
    <row r="58" spans="2:35" s="14" customFormat="1" ht="222" customHeight="1" x14ac:dyDescent="0.25">
      <c r="B58" s="32">
        <f t="shared" si="15"/>
        <v>51</v>
      </c>
      <c r="C58" s="22" t="s">
        <v>62</v>
      </c>
      <c r="D58" s="18" t="s">
        <v>111</v>
      </c>
      <c r="E58" s="18" t="s">
        <v>181</v>
      </c>
      <c r="F58" s="52" t="s">
        <v>418</v>
      </c>
      <c r="G58" s="51" t="s">
        <v>378</v>
      </c>
      <c r="H58" s="18" t="s">
        <v>18</v>
      </c>
      <c r="I58" s="18" t="s">
        <v>20</v>
      </c>
      <c r="J58" s="25">
        <f t="shared" si="36"/>
        <v>5</v>
      </c>
      <c r="K58" s="25">
        <f t="shared" si="37"/>
        <v>3</v>
      </c>
      <c r="L58" s="34">
        <f t="shared" si="11"/>
        <v>15</v>
      </c>
      <c r="M58" s="18" t="str">
        <f>VLOOKUP(K58,MapadeCalor!$B$2:$G$6,J58+1,0)</f>
        <v>MUY ALTO</v>
      </c>
      <c r="N58" s="50" t="s">
        <v>379</v>
      </c>
      <c r="O58" s="30" t="s">
        <v>122</v>
      </c>
      <c r="P58" s="30" t="s">
        <v>124</v>
      </c>
      <c r="Q58" s="30" t="s">
        <v>2</v>
      </c>
      <c r="R58" s="25">
        <f t="shared" si="38"/>
        <v>15</v>
      </c>
      <c r="S58" s="25">
        <f t="shared" si="39"/>
        <v>5</v>
      </c>
      <c r="T58" s="25">
        <f t="shared" si="40"/>
        <v>0</v>
      </c>
      <c r="U58" s="25">
        <f t="shared" si="41"/>
        <v>20</v>
      </c>
      <c r="V58" s="18" t="str">
        <f t="shared" si="6"/>
        <v>Control Adecuado</v>
      </c>
      <c r="W58" s="18" t="str">
        <f t="shared" si="7"/>
        <v>Cambie el valor de la probabilidad</v>
      </c>
      <c r="X58" s="27" t="s">
        <v>182</v>
      </c>
      <c r="Y58" s="18"/>
      <c r="Z58" s="18"/>
      <c r="AA58" s="25">
        <f t="shared" si="12"/>
        <v>0</v>
      </c>
      <c r="AB58" s="25">
        <f t="shared" si="13"/>
        <v>0</v>
      </c>
      <c r="AC58" s="25">
        <f t="shared" si="14"/>
        <v>0</v>
      </c>
      <c r="AD58" s="58" t="e">
        <f>VLOOKUP(AB58,MapadeCalor!$B$2:$G$6,AA58+1,0)</f>
        <v>#N/A</v>
      </c>
      <c r="AE58" s="52"/>
      <c r="AF58" s="18"/>
    </row>
    <row r="59" spans="2:35" s="14" customFormat="1" ht="270.75" customHeight="1" x14ac:dyDescent="0.25">
      <c r="B59" s="32">
        <f t="shared" si="15"/>
        <v>52</v>
      </c>
      <c r="C59" s="22" t="s">
        <v>62</v>
      </c>
      <c r="D59" s="18" t="s">
        <v>111</v>
      </c>
      <c r="E59" s="18" t="s">
        <v>380</v>
      </c>
      <c r="F59" s="52" t="s">
        <v>381</v>
      </c>
      <c r="G59" s="52" t="s">
        <v>382</v>
      </c>
      <c r="H59" s="18" t="s">
        <v>17</v>
      </c>
      <c r="I59" s="18" t="s">
        <v>20</v>
      </c>
      <c r="J59" s="25">
        <f t="shared" si="36"/>
        <v>4</v>
      </c>
      <c r="K59" s="25">
        <f t="shared" si="37"/>
        <v>3</v>
      </c>
      <c r="L59" s="34">
        <f t="shared" si="11"/>
        <v>12</v>
      </c>
      <c r="M59" s="18" t="str">
        <f>VLOOKUP(J59,MapadeCalor!$B$2:$G$6,K59+1,0)</f>
        <v>ALTO</v>
      </c>
      <c r="N59" s="50" t="s">
        <v>403</v>
      </c>
      <c r="O59" s="30" t="s">
        <v>122</v>
      </c>
      <c r="P59" s="30" t="s">
        <v>124</v>
      </c>
      <c r="Q59" s="30" t="s">
        <v>2</v>
      </c>
      <c r="R59" s="25">
        <f t="shared" si="38"/>
        <v>15</v>
      </c>
      <c r="S59" s="25">
        <f t="shared" si="39"/>
        <v>5</v>
      </c>
      <c r="T59" s="25">
        <f t="shared" si="40"/>
        <v>0</v>
      </c>
      <c r="U59" s="25">
        <f t="shared" si="41"/>
        <v>20</v>
      </c>
      <c r="V59" s="18" t="str">
        <f t="shared" si="6"/>
        <v>Control Adecuado</v>
      </c>
      <c r="W59" s="18" t="str">
        <f t="shared" si="7"/>
        <v>Cambie el valor de la probabilidad</v>
      </c>
      <c r="X59" s="27" t="s">
        <v>183</v>
      </c>
      <c r="Y59" s="18"/>
      <c r="Z59" s="18"/>
      <c r="AA59" s="25">
        <f t="shared" si="12"/>
        <v>0</v>
      </c>
      <c r="AB59" s="25">
        <f t="shared" si="13"/>
        <v>0</v>
      </c>
      <c r="AC59" s="25">
        <f t="shared" si="14"/>
        <v>0</v>
      </c>
      <c r="AD59" s="58" t="e">
        <f>VLOOKUP(AB59,MapadeCalor!$B$2:$G$6,AA59+1,0)</f>
        <v>#N/A</v>
      </c>
      <c r="AE59" s="47"/>
      <c r="AF59" s="104"/>
    </row>
    <row r="60" spans="2:35" s="14" customFormat="1" ht="144.75" customHeight="1" x14ac:dyDescent="0.25">
      <c r="B60" s="32">
        <f t="shared" si="15"/>
        <v>53</v>
      </c>
      <c r="C60" s="22" t="s">
        <v>62</v>
      </c>
      <c r="D60" s="18" t="s">
        <v>111</v>
      </c>
      <c r="E60" s="18" t="s">
        <v>224</v>
      </c>
      <c r="F60" s="51" t="s">
        <v>404</v>
      </c>
      <c r="G60" s="51" t="s">
        <v>280</v>
      </c>
      <c r="H60" s="18" t="s">
        <v>17</v>
      </c>
      <c r="I60" s="18" t="s">
        <v>20</v>
      </c>
      <c r="J60" s="25">
        <f t="shared" si="36"/>
        <v>4</v>
      </c>
      <c r="K60" s="25">
        <f t="shared" si="37"/>
        <v>3</v>
      </c>
      <c r="L60" s="34">
        <f t="shared" si="11"/>
        <v>12</v>
      </c>
      <c r="M60" s="18" t="str">
        <f>VLOOKUP(J60,MapadeCalor!$B$2:$G$6,K60+1,0)</f>
        <v>ALTO</v>
      </c>
      <c r="N60" s="38" t="s">
        <v>281</v>
      </c>
      <c r="O60" s="30" t="s">
        <v>122</v>
      </c>
      <c r="P60" s="30" t="s">
        <v>124</v>
      </c>
      <c r="Q60" s="30" t="s">
        <v>2</v>
      </c>
      <c r="R60" s="25">
        <f t="shared" si="38"/>
        <v>15</v>
      </c>
      <c r="S60" s="25">
        <f t="shared" si="39"/>
        <v>5</v>
      </c>
      <c r="T60" s="25">
        <f t="shared" si="40"/>
        <v>0</v>
      </c>
      <c r="U60" s="25">
        <f t="shared" si="41"/>
        <v>20</v>
      </c>
      <c r="V60" s="18" t="str">
        <f t="shared" si="6"/>
        <v>Control Adecuado</v>
      </c>
      <c r="W60" s="18" t="str">
        <f t="shared" si="7"/>
        <v>Cambie el valor de la probabilidad</v>
      </c>
      <c r="X60" s="27" t="s">
        <v>225</v>
      </c>
      <c r="Y60" s="18"/>
      <c r="Z60" s="18"/>
      <c r="AA60" s="25">
        <f t="shared" si="12"/>
        <v>0</v>
      </c>
      <c r="AB60" s="25">
        <f t="shared" si="13"/>
        <v>0</v>
      </c>
      <c r="AC60" s="25">
        <f t="shared" si="14"/>
        <v>0</v>
      </c>
      <c r="AD60" s="58" t="e">
        <f>VLOOKUP(AB60,MapadeCalor!$B$2:$G$6,AA60+1,0)</f>
        <v>#N/A</v>
      </c>
      <c r="AE60" s="52"/>
      <c r="AF60" s="18"/>
    </row>
    <row r="61" spans="2:35" s="14" customFormat="1" ht="123" customHeight="1" x14ac:dyDescent="0.25">
      <c r="B61" s="32">
        <f t="shared" si="15"/>
        <v>54</v>
      </c>
      <c r="C61" s="22" t="s">
        <v>62</v>
      </c>
      <c r="D61" s="18" t="s">
        <v>112</v>
      </c>
      <c r="E61" s="18" t="s">
        <v>226</v>
      </c>
      <c r="F61" s="52" t="s">
        <v>228</v>
      </c>
      <c r="G61" s="30" t="s">
        <v>230</v>
      </c>
      <c r="H61" s="18" t="s">
        <v>18</v>
      </c>
      <c r="I61" s="18" t="s">
        <v>20</v>
      </c>
      <c r="J61" s="25">
        <f t="shared" si="36"/>
        <v>5</v>
      </c>
      <c r="K61" s="25">
        <f t="shared" si="37"/>
        <v>3</v>
      </c>
      <c r="L61" s="34">
        <f t="shared" si="11"/>
        <v>15</v>
      </c>
      <c r="M61" s="18" t="str">
        <f>VLOOKUP(K61,MapadeCalor!$B$2:$G$6,J61+1,0)</f>
        <v>MUY ALTO</v>
      </c>
      <c r="N61" s="50" t="s">
        <v>405</v>
      </c>
      <c r="O61" s="30" t="s">
        <v>122</v>
      </c>
      <c r="P61" s="30" t="s">
        <v>124</v>
      </c>
      <c r="Q61" s="30" t="s">
        <v>3</v>
      </c>
      <c r="R61" s="25">
        <f t="shared" si="38"/>
        <v>15</v>
      </c>
      <c r="S61" s="25">
        <f t="shared" si="39"/>
        <v>5</v>
      </c>
      <c r="T61" s="25">
        <f t="shared" si="40"/>
        <v>0</v>
      </c>
      <c r="U61" s="25">
        <f t="shared" si="41"/>
        <v>20</v>
      </c>
      <c r="V61" s="18" t="str">
        <f t="shared" si="6"/>
        <v>Control Adecuado</v>
      </c>
      <c r="W61" s="18" t="str">
        <f t="shared" si="7"/>
        <v>Cambie el valor del impacto</v>
      </c>
      <c r="X61" s="27" t="s">
        <v>406</v>
      </c>
      <c r="Y61" s="18"/>
      <c r="Z61" s="18"/>
      <c r="AA61" s="25">
        <f t="shared" si="12"/>
        <v>0</v>
      </c>
      <c r="AB61" s="25">
        <f t="shared" si="13"/>
        <v>0</v>
      </c>
      <c r="AC61" s="25">
        <f t="shared" si="14"/>
        <v>0</v>
      </c>
      <c r="AD61" s="58" t="e">
        <f>VLOOKUP(AB61,MapadeCalor!$B$2:$G$6,AA61+1,0)</f>
        <v>#N/A</v>
      </c>
      <c r="AE61" s="52"/>
      <c r="AF61" s="18"/>
    </row>
    <row r="62" spans="2:35" s="14" customFormat="1" ht="114.75" x14ac:dyDescent="0.25">
      <c r="B62" s="32">
        <f t="shared" si="15"/>
        <v>55</v>
      </c>
      <c r="C62" s="22" t="s">
        <v>94</v>
      </c>
      <c r="D62" s="18" t="s">
        <v>112</v>
      </c>
      <c r="E62" s="18" t="s">
        <v>227</v>
      </c>
      <c r="F62" s="52" t="s">
        <v>229</v>
      </c>
      <c r="G62" s="30" t="s">
        <v>231</v>
      </c>
      <c r="H62" s="18" t="s">
        <v>17</v>
      </c>
      <c r="I62" s="18" t="s">
        <v>20</v>
      </c>
      <c r="J62" s="25">
        <f t="shared" si="36"/>
        <v>4</v>
      </c>
      <c r="K62" s="25">
        <f t="shared" si="37"/>
        <v>3</v>
      </c>
      <c r="L62" s="34">
        <f t="shared" si="11"/>
        <v>12</v>
      </c>
      <c r="M62" s="18" t="str">
        <f>VLOOKUP(J62,MapadeCalor!$B$2:$G$6,K62+1,0)</f>
        <v>ALTO</v>
      </c>
      <c r="N62" s="50" t="s">
        <v>407</v>
      </c>
      <c r="O62" s="30" t="s">
        <v>122</v>
      </c>
      <c r="P62" s="30" t="s">
        <v>124</v>
      </c>
      <c r="Q62" s="30" t="s">
        <v>3</v>
      </c>
      <c r="R62" s="25">
        <f t="shared" si="38"/>
        <v>15</v>
      </c>
      <c r="S62" s="25">
        <f t="shared" si="39"/>
        <v>5</v>
      </c>
      <c r="T62" s="25">
        <f t="shared" si="40"/>
        <v>0</v>
      </c>
      <c r="U62" s="25">
        <f t="shared" si="41"/>
        <v>20</v>
      </c>
      <c r="V62" s="18" t="str">
        <f t="shared" si="6"/>
        <v>Control Adecuado</v>
      </c>
      <c r="W62" s="18" t="str">
        <f t="shared" si="7"/>
        <v>Cambie el valor del impacto</v>
      </c>
      <c r="X62" s="27" t="s">
        <v>232</v>
      </c>
      <c r="Y62" s="18"/>
      <c r="Z62" s="18"/>
      <c r="AA62" s="25">
        <f t="shared" si="12"/>
        <v>0</v>
      </c>
      <c r="AB62" s="25">
        <f t="shared" si="13"/>
        <v>0</v>
      </c>
      <c r="AC62" s="25">
        <f t="shared" si="14"/>
        <v>0</v>
      </c>
      <c r="AD62" s="58" t="e">
        <f>VLOOKUP(AB62,MapadeCalor!$B$2:$G$6,AA62+1,0)</f>
        <v>#N/A</v>
      </c>
      <c r="AE62" s="52"/>
      <c r="AF62" s="18"/>
    </row>
    <row r="63" spans="2:35" s="14" customFormat="1" ht="120.75" customHeight="1" x14ac:dyDescent="0.25">
      <c r="B63" s="32">
        <f t="shared" si="15"/>
        <v>56</v>
      </c>
      <c r="C63" s="22" t="s">
        <v>62</v>
      </c>
      <c r="D63" s="18" t="s">
        <v>112</v>
      </c>
      <c r="E63" s="18" t="s">
        <v>239</v>
      </c>
      <c r="F63" s="52" t="s">
        <v>408</v>
      </c>
      <c r="G63" s="30" t="s">
        <v>230</v>
      </c>
      <c r="H63" s="18" t="s">
        <v>141</v>
      </c>
      <c r="I63" s="18" t="s">
        <v>11</v>
      </c>
      <c r="J63" s="25">
        <f t="shared" si="36"/>
        <v>2</v>
      </c>
      <c r="K63" s="25">
        <f t="shared" si="37"/>
        <v>1</v>
      </c>
      <c r="L63" s="34">
        <f t="shared" si="11"/>
        <v>2</v>
      </c>
      <c r="M63" s="18" t="str">
        <f>VLOOKUP(K63,MapadeCalor!$B$2:$G$6,J63+1,0)</f>
        <v>BAJO</v>
      </c>
      <c r="N63" s="50" t="s">
        <v>236</v>
      </c>
      <c r="O63" s="30" t="s">
        <v>122</v>
      </c>
      <c r="P63" s="30" t="s">
        <v>124</v>
      </c>
      <c r="Q63" s="30" t="s">
        <v>3</v>
      </c>
      <c r="R63" s="25">
        <f t="shared" si="38"/>
        <v>15</v>
      </c>
      <c r="S63" s="25">
        <f t="shared" si="39"/>
        <v>5</v>
      </c>
      <c r="T63" s="25">
        <f t="shared" si="40"/>
        <v>0</v>
      </c>
      <c r="U63" s="25">
        <f t="shared" si="41"/>
        <v>20</v>
      </c>
      <c r="V63" s="18" t="str">
        <f t="shared" si="6"/>
        <v>Control Adecuado</v>
      </c>
      <c r="W63" s="18" t="str">
        <f t="shared" si="7"/>
        <v>Cambie el valor del impacto</v>
      </c>
      <c r="X63" s="27" t="s">
        <v>237</v>
      </c>
      <c r="Y63" s="18"/>
      <c r="Z63" s="18"/>
      <c r="AA63" s="25">
        <f t="shared" si="12"/>
        <v>0</v>
      </c>
      <c r="AB63" s="25">
        <f t="shared" si="13"/>
        <v>0</v>
      </c>
      <c r="AC63" s="25">
        <f t="shared" si="14"/>
        <v>0</v>
      </c>
      <c r="AD63" s="58" t="e">
        <f>VLOOKUP(AB63,MapadeCalor!$B$2:$G$6,AA63+1,0)</f>
        <v>#N/A</v>
      </c>
      <c r="AE63" s="52"/>
      <c r="AF63" s="18"/>
    </row>
    <row r="64" spans="2:35" s="14" customFormat="1" ht="129.75" customHeight="1" x14ac:dyDescent="0.25">
      <c r="B64" s="32">
        <f t="shared" si="15"/>
        <v>57</v>
      </c>
      <c r="C64" s="22" t="s">
        <v>94</v>
      </c>
      <c r="D64" s="18" t="s">
        <v>112</v>
      </c>
      <c r="E64" s="18" t="s">
        <v>233</v>
      </c>
      <c r="F64" s="52" t="s">
        <v>234</v>
      </c>
      <c r="G64" s="30" t="s">
        <v>235</v>
      </c>
      <c r="H64" s="18" t="s">
        <v>17</v>
      </c>
      <c r="I64" s="18" t="s">
        <v>14</v>
      </c>
      <c r="J64" s="25">
        <f t="shared" si="36"/>
        <v>4</v>
      </c>
      <c r="K64" s="25">
        <f t="shared" si="37"/>
        <v>5</v>
      </c>
      <c r="L64" s="34">
        <f t="shared" si="11"/>
        <v>20</v>
      </c>
      <c r="M64" s="18" t="str">
        <f>VLOOKUP(K64,MapadeCalor!$B$2:$G$6,J64+1,0)</f>
        <v>MUY ALTO</v>
      </c>
      <c r="N64" s="50" t="s">
        <v>409</v>
      </c>
      <c r="O64" s="30" t="s">
        <v>122</v>
      </c>
      <c r="P64" s="30" t="s">
        <v>124</v>
      </c>
      <c r="Q64" s="30" t="s">
        <v>3</v>
      </c>
      <c r="R64" s="25">
        <f t="shared" si="38"/>
        <v>15</v>
      </c>
      <c r="S64" s="25">
        <f t="shared" si="39"/>
        <v>5</v>
      </c>
      <c r="T64" s="25">
        <f t="shared" si="40"/>
        <v>0</v>
      </c>
      <c r="U64" s="25">
        <f t="shared" si="41"/>
        <v>20</v>
      </c>
      <c r="V64" s="18" t="str">
        <f t="shared" si="6"/>
        <v>Control Adecuado</v>
      </c>
      <c r="W64" s="18" t="str">
        <f t="shared" si="7"/>
        <v>Cambie el valor del impacto</v>
      </c>
      <c r="X64" s="27" t="s">
        <v>238</v>
      </c>
      <c r="Y64" s="18"/>
      <c r="Z64" s="18"/>
      <c r="AA64" s="25">
        <f t="shared" si="12"/>
        <v>0</v>
      </c>
      <c r="AB64" s="25">
        <f t="shared" si="13"/>
        <v>0</v>
      </c>
      <c r="AC64" s="25">
        <f t="shared" si="14"/>
        <v>0</v>
      </c>
      <c r="AD64" s="58" t="e">
        <f>VLOOKUP(AB64,MapadeCalor!$B$2:$G$6,AA64+1,0)</f>
        <v>#N/A</v>
      </c>
      <c r="AE64" s="52"/>
      <c r="AF64" s="18"/>
      <c r="AI64" s="48"/>
    </row>
    <row r="65" spans="2:32" s="14" customFormat="1" ht="147" customHeight="1" x14ac:dyDescent="0.25">
      <c r="B65" s="32">
        <f t="shared" si="15"/>
        <v>58</v>
      </c>
      <c r="C65" s="22" t="s">
        <v>93</v>
      </c>
      <c r="D65" s="18" t="s">
        <v>242</v>
      </c>
      <c r="E65" s="18" t="s">
        <v>252</v>
      </c>
      <c r="F65" s="52" t="s">
        <v>253</v>
      </c>
      <c r="G65" s="30" t="s">
        <v>244</v>
      </c>
      <c r="H65" s="18" t="s">
        <v>17</v>
      </c>
      <c r="I65" s="18" t="s">
        <v>20</v>
      </c>
      <c r="J65" s="25">
        <f t="shared" si="36"/>
        <v>4</v>
      </c>
      <c r="K65" s="25">
        <f t="shared" si="37"/>
        <v>3</v>
      </c>
      <c r="L65" s="34">
        <f t="shared" si="11"/>
        <v>12</v>
      </c>
      <c r="M65" s="18" t="str">
        <f>VLOOKUP(J65,MapadeCalor!$B$2:$G$6,K65+1,0)</f>
        <v>ALTO</v>
      </c>
      <c r="N65" s="50" t="s">
        <v>254</v>
      </c>
      <c r="O65" s="30" t="s">
        <v>122</v>
      </c>
      <c r="P65" s="30" t="s">
        <v>124</v>
      </c>
      <c r="Q65" s="30" t="s">
        <v>2</v>
      </c>
      <c r="R65" s="25">
        <f t="shared" si="38"/>
        <v>15</v>
      </c>
      <c r="S65" s="25">
        <f t="shared" si="39"/>
        <v>5</v>
      </c>
      <c r="T65" s="25">
        <f t="shared" si="40"/>
        <v>0</v>
      </c>
      <c r="U65" s="25">
        <f t="shared" si="41"/>
        <v>20</v>
      </c>
      <c r="V65" s="18" t="str">
        <f t="shared" si="6"/>
        <v>Control Adecuado</v>
      </c>
      <c r="W65" s="18" t="str">
        <f t="shared" si="7"/>
        <v>Cambie el valor de la probabilidad</v>
      </c>
      <c r="X65" s="27" t="s">
        <v>248</v>
      </c>
      <c r="Y65" s="18"/>
      <c r="Z65" s="18"/>
      <c r="AA65" s="25">
        <f t="shared" si="12"/>
        <v>0</v>
      </c>
      <c r="AB65" s="25">
        <f t="shared" si="13"/>
        <v>0</v>
      </c>
      <c r="AC65" s="25">
        <f t="shared" si="14"/>
        <v>0</v>
      </c>
      <c r="AD65" s="58" t="e">
        <f>VLOOKUP(AB65,MapadeCalor!$B$2:$G$6,AA65+1,0)</f>
        <v>#N/A</v>
      </c>
      <c r="AE65" s="52"/>
      <c r="AF65" s="18"/>
    </row>
    <row r="66" spans="2:32" s="14" customFormat="1" ht="216" customHeight="1" x14ac:dyDescent="0.25">
      <c r="B66" s="32">
        <f t="shared" si="15"/>
        <v>59</v>
      </c>
      <c r="C66" s="22" t="s">
        <v>62</v>
      </c>
      <c r="D66" s="18" t="s">
        <v>242</v>
      </c>
      <c r="E66" s="18" t="s">
        <v>240</v>
      </c>
      <c r="F66" s="52" t="s">
        <v>255</v>
      </c>
      <c r="G66" s="30" t="s">
        <v>245</v>
      </c>
      <c r="H66" s="18" t="s">
        <v>17</v>
      </c>
      <c r="I66" s="18" t="s">
        <v>13</v>
      </c>
      <c r="J66" s="25">
        <f t="shared" si="36"/>
        <v>4</v>
      </c>
      <c r="K66" s="25">
        <f t="shared" si="37"/>
        <v>4</v>
      </c>
      <c r="L66" s="34">
        <f t="shared" si="11"/>
        <v>16</v>
      </c>
      <c r="M66" s="18" t="str">
        <f>VLOOKUP(K66,MapadeCalor!$B$2:$G$6,J66+1,0)</f>
        <v>MUY ALTO</v>
      </c>
      <c r="N66" s="50" t="s">
        <v>256</v>
      </c>
      <c r="O66" s="30" t="s">
        <v>122</v>
      </c>
      <c r="P66" s="30" t="s">
        <v>124</v>
      </c>
      <c r="Q66" s="30" t="s">
        <v>135</v>
      </c>
      <c r="R66" s="25">
        <f t="shared" si="38"/>
        <v>15</v>
      </c>
      <c r="S66" s="25">
        <f t="shared" si="39"/>
        <v>5</v>
      </c>
      <c r="T66" s="25">
        <f t="shared" si="40"/>
        <v>10</v>
      </c>
      <c r="U66" s="25">
        <f t="shared" si="41"/>
        <v>30</v>
      </c>
      <c r="V66" s="18" t="str">
        <f t="shared" si="6"/>
        <v>Control Fuerte</v>
      </c>
      <c r="W66" s="18" t="str">
        <f t="shared" si="7"/>
        <v>Cambie probabilidad e impacto</v>
      </c>
      <c r="X66" s="27" t="s">
        <v>257</v>
      </c>
      <c r="Y66" s="18"/>
      <c r="Z66" s="18"/>
      <c r="AA66" s="25">
        <f t="shared" si="12"/>
        <v>0</v>
      </c>
      <c r="AB66" s="25">
        <f t="shared" si="13"/>
        <v>0</v>
      </c>
      <c r="AC66" s="25">
        <f t="shared" si="14"/>
        <v>0</v>
      </c>
      <c r="AD66" s="58" t="e">
        <f>VLOOKUP(AB66,MapadeCalor!$B$2:$G$6,AA66+1,0)</f>
        <v>#N/A</v>
      </c>
      <c r="AE66" s="52"/>
      <c r="AF66" s="18"/>
    </row>
    <row r="67" spans="2:32" s="14" customFormat="1" ht="210" customHeight="1" x14ac:dyDescent="0.25">
      <c r="B67" s="32">
        <f t="shared" si="15"/>
        <v>60</v>
      </c>
      <c r="C67" s="22" t="s">
        <v>62</v>
      </c>
      <c r="D67" s="18" t="s">
        <v>242</v>
      </c>
      <c r="E67" s="18" t="s">
        <v>241</v>
      </c>
      <c r="F67" s="52" t="s">
        <v>243</v>
      </c>
      <c r="G67" s="30" t="s">
        <v>246</v>
      </c>
      <c r="H67" s="18" t="s">
        <v>17</v>
      </c>
      <c r="I67" s="18" t="s">
        <v>12</v>
      </c>
      <c r="J67" s="25">
        <f t="shared" si="36"/>
        <v>4</v>
      </c>
      <c r="K67" s="25">
        <f t="shared" si="37"/>
        <v>2</v>
      </c>
      <c r="L67" s="34">
        <f t="shared" si="11"/>
        <v>8</v>
      </c>
      <c r="M67" s="18" t="str">
        <f>VLOOKUP(K67,MapadeCalor!$B$2:$G$6,J67+1,0)</f>
        <v>ALTO</v>
      </c>
      <c r="N67" s="50" t="s">
        <v>247</v>
      </c>
      <c r="O67" s="30" t="s">
        <v>123</v>
      </c>
      <c r="P67" s="30" t="s">
        <v>124</v>
      </c>
      <c r="Q67" s="30" t="s">
        <v>2</v>
      </c>
      <c r="R67" s="25">
        <f t="shared" si="38"/>
        <v>20</v>
      </c>
      <c r="S67" s="25">
        <f t="shared" si="39"/>
        <v>5</v>
      </c>
      <c r="T67" s="25">
        <f t="shared" si="40"/>
        <v>0</v>
      </c>
      <c r="U67" s="25">
        <f t="shared" si="41"/>
        <v>25</v>
      </c>
      <c r="V67" s="18" t="str">
        <f t="shared" si="6"/>
        <v>Control Adecuado</v>
      </c>
      <c r="W67" s="18" t="str">
        <f t="shared" si="7"/>
        <v>Cambie el valor de la probabilidad</v>
      </c>
      <c r="X67" s="27" t="s">
        <v>249</v>
      </c>
      <c r="Y67" s="18"/>
      <c r="Z67" s="18"/>
      <c r="AA67" s="25">
        <f t="shared" si="12"/>
        <v>0</v>
      </c>
      <c r="AB67" s="25">
        <f t="shared" si="13"/>
        <v>0</v>
      </c>
      <c r="AC67" s="25">
        <f t="shared" si="14"/>
        <v>0</v>
      </c>
      <c r="AD67" s="58" t="e">
        <f>VLOOKUP(AB67,MapadeCalor!$B$2:$G$6,AA67+1,0)</f>
        <v>#N/A</v>
      </c>
      <c r="AE67" s="52"/>
      <c r="AF67" s="18"/>
    </row>
    <row r="68" spans="2:32" s="14" customFormat="1" ht="174.75" customHeight="1" x14ac:dyDescent="0.25">
      <c r="B68" s="32">
        <f t="shared" si="15"/>
        <v>61</v>
      </c>
      <c r="C68" s="22" t="s">
        <v>93</v>
      </c>
      <c r="D68" s="18" t="s">
        <v>106</v>
      </c>
      <c r="E68" s="30" t="s">
        <v>250</v>
      </c>
      <c r="F68" s="52" t="s">
        <v>410</v>
      </c>
      <c r="G68" s="47" t="s">
        <v>411</v>
      </c>
      <c r="H68" s="18" t="s">
        <v>15</v>
      </c>
      <c r="I68" s="18" t="s">
        <v>20</v>
      </c>
      <c r="J68" s="25">
        <f t="shared" si="36"/>
        <v>1</v>
      </c>
      <c r="K68" s="25">
        <f t="shared" si="37"/>
        <v>3</v>
      </c>
      <c r="L68" s="34">
        <f t="shared" si="11"/>
        <v>3</v>
      </c>
      <c r="M68" s="18" t="str">
        <f>VLOOKUP(K68,MapadeCalor!$B$2:$G$6,J68+1,0)</f>
        <v>BAJO</v>
      </c>
      <c r="N68" s="52" t="s">
        <v>251</v>
      </c>
      <c r="O68" s="30" t="s">
        <v>122</v>
      </c>
      <c r="P68" s="30" t="s">
        <v>124</v>
      </c>
      <c r="Q68" s="30" t="s">
        <v>135</v>
      </c>
      <c r="R68" s="25">
        <f t="shared" si="38"/>
        <v>15</v>
      </c>
      <c r="S68" s="25">
        <f t="shared" si="39"/>
        <v>5</v>
      </c>
      <c r="T68" s="25">
        <f t="shared" si="40"/>
        <v>10</v>
      </c>
      <c r="U68" s="25">
        <f t="shared" si="41"/>
        <v>30</v>
      </c>
      <c r="V68" s="18" t="str">
        <f t="shared" si="6"/>
        <v>Control Fuerte</v>
      </c>
      <c r="W68" s="18" t="str">
        <f t="shared" si="7"/>
        <v>Cambie probabilidad e impacto</v>
      </c>
      <c r="X68" s="27" t="s">
        <v>412</v>
      </c>
      <c r="Y68" s="18"/>
      <c r="Z68" s="18"/>
      <c r="AA68" s="25">
        <f t="shared" si="12"/>
        <v>0</v>
      </c>
      <c r="AB68" s="25">
        <f t="shared" si="13"/>
        <v>0</v>
      </c>
      <c r="AC68" s="25">
        <f t="shared" si="14"/>
        <v>0</v>
      </c>
      <c r="AD68" s="58" t="e">
        <f>VLOOKUP(AB68,MapadeCalor!$B$2:$G$6,AA68+1,0)</f>
        <v>#N/A</v>
      </c>
      <c r="AE68" s="52"/>
      <c r="AF68" s="18"/>
    </row>
    <row r="69" spans="2:32" s="14" customFormat="1" ht="207" customHeight="1" x14ac:dyDescent="0.25">
      <c r="B69" s="32">
        <f t="shared" si="15"/>
        <v>62</v>
      </c>
      <c r="C69" s="22" t="s">
        <v>62</v>
      </c>
      <c r="D69" s="18" t="s">
        <v>106</v>
      </c>
      <c r="E69" s="30" t="s">
        <v>416</v>
      </c>
      <c r="F69" s="52" t="s">
        <v>258</v>
      </c>
      <c r="G69" s="30" t="s">
        <v>259</v>
      </c>
      <c r="H69" s="18" t="s">
        <v>17</v>
      </c>
      <c r="I69" s="18" t="s">
        <v>13</v>
      </c>
      <c r="J69" s="25">
        <f t="shared" si="36"/>
        <v>4</v>
      </c>
      <c r="K69" s="25">
        <f t="shared" si="37"/>
        <v>4</v>
      </c>
      <c r="L69" s="34">
        <f t="shared" si="11"/>
        <v>16</v>
      </c>
      <c r="M69" s="18" t="str">
        <f>VLOOKUP(K69,MapadeCalor!$B$2:$G$6,J69+1,0)</f>
        <v>MUY ALTO</v>
      </c>
      <c r="N69" s="50" t="s">
        <v>260</v>
      </c>
      <c r="O69" s="30" t="s">
        <v>122</v>
      </c>
      <c r="P69" s="30" t="s">
        <v>124</v>
      </c>
      <c r="Q69" s="30" t="s">
        <v>2</v>
      </c>
      <c r="R69" s="25">
        <f t="shared" si="38"/>
        <v>15</v>
      </c>
      <c r="S69" s="25">
        <f t="shared" si="39"/>
        <v>5</v>
      </c>
      <c r="T69" s="25">
        <f t="shared" si="40"/>
        <v>0</v>
      </c>
      <c r="U69" s="25">
        <f t="shared" si="41"/>
        <v>20</v>
      </c>
      <c r="V69" s="18" t="str">
        <f t="shared" si="6"/>
        <v>Control Adecuado</v>
      </c>
      <c r="W69" s="18" t="str">
        <f t="shared" si="7"/>
        <v>Cambie el valor de la probabilidad</v>
      </c>
      <c r="X69" s="27" t="s">
        <v>260</v>
      </c>
      <c r="Y69" s="18"/>
      <c r="Z69" s="18"/>
      <c r="AA69" s="25">
        <f t="shared" si="12"/>
        <v>0</v>
      </c>
      <c r="AB69" s="25">
        <f t="shared" si="13"/>
        <v>0</v>
      </c>
      <c r="AC69" s="25">
        <f t="shared" si="14"/>
        <v>0</v>
      </c>
      <c r="AD69" s="58" t="e">
        <f>VLOOKUP(AB69,MapadeCalor!$B$2:$G$6,AA69+1,0)</f>
        <v>#N/A</v>
      </c>
      <c r="AE69" s="52"/>
      <c r="AF69" s="18"/>
    </row>
    <row r="70" spans="2:32" s="14" customFormat="1" ht="178.5" customHeight="1" x14ac:dyDescent="0.25">
      <c r="B70" s="32">
        <f t="shared" si="15"/>
        <v>63</v>
      </c>
      <c r="C70" s="22" t="s">
        <v>94</v>
      </c>
      <c r="D70" s="18" t="s">
        <v>106</v>
      </c>
      <c r="E70" s="30" t="s">
        <v>261</v>
      </c>
      <c r="F70" s="52" t="s">
        <v>262</v>
      </c>
      <c r="G70" s="30" t="s">
        <v>263</v>
      </c>
      <c r="H70" s="18" t="s">
        <v>16</v>
      </c>
      <c r="I70" s="18" t="s">
        <v>20</v>
      </c>
      <c r="J70" s="25">
        <f t="shared" si="36"/>
        <v>3</v>
      </c>
      <c r="K70" s="25">
        <f t="shared" si="37"/>
        <v>3</v>
      </c>
      <c r="L70" s="34">
        <f t="shared" si="11"/>
        <v>9</v>
      </c>
      <c r="M70" s="18" t="str">
        <f>VLOOKUP(K70,MapadeCalor!$B$2:$G$6,J70+1,0)</f>
        <v>ALTO</v>
      </c>
      <c r="N70" s="50" t="s">
        <v>264</v>
      </c>
      <c r="O70" s="30" t="s">
        <v>122</v>
      </c>
      <c r="P70" s="30" t="s">
        <v>124</v>
      </c>
      <c r="Q70" s="30" t="s">
        <v>135</v>
      </c>
      <c r="R70" s="25">
        <f t="shared" si="38"/>
        <v>15</v>
      </c>
      <c r="S70" s="25">
        <f t="shared" si="39"/>
        <v>5</v>
      </c>
      <c r="T70" s="25">
        <f t="shared" si="40"/>
        <v>10</v>
      </c>
      <c r="U70" s="25">
        <f t="shared" si="41"/>
        <v>30</v>
      </c>
      <c r="V70" s="18" t="str">
        <f t="shared" si="6"/>
        <v>Control Fuerte</v>
      </c>
      <c r="W70" s="18" t="str">
        <f t="shared" si="7"/>
        <v>Cambie probabilidad e impacto</v>
      </c>
      <c r="X70" s="27" t="s">
        <v>265</v>
      </c>
      <c r="Y70" s="18"/>
      <c r="Z70" s="18"/>
      <c r="AA70" s="25">
        <f t="shared" si="12"/>
        <v>0</v>
      </c>
      <c r="AB70" s="25">
        <f t="shared" si="13"/>
        <v>0</v>
      </c>
      <c r="AC70" s="25">
        <f t="shared" si="14"/>
        <v>0</v>
      </c>
      <c r="AD70" s="58" t="e">
        <f>VLOOKUP(AB70,MapadeCalor!$B$2:$G$6,AA70+1,0)</f>
        <v>#N/A</v>
      </c>
      <c r="AE70" s="52"/>
      <c r="AF70" s="18"/>
    </row>
    <row r="71" spans="2:32" s="14" customFormat="1" ht="160.5" customHeight="1" x14ac:dyDescent="0.25">
      <c r="B71" s="32">
        <f t="shared" si="15"/>
        <v>64</v>
      </c>
      <c r="C71" s="22" t="s">
        <v>62</v>
      </c>
      <c r="D71" s="18" t="s">
        <v>112</v>
      </c>
      <c r="E71" s="52" t="s">
        <v>282</v>
      </c>
      <c r="F71" s="52" t="s">
        <v>283</v>
      </c>
      <c r="G71" s="52" t="s">
        <v>413</v>
      </c>
      <c r="H71" s="18" t="s">
        <v>16</v>
      </c>
      <c r="I71" s="18" t="s">
        <v>12</v>
      </c>
      <c r="J71" s="25">
        <f t="shared" si="36"/>
        <v>3</v>
      </c>
      <c r="K71" s="25">
        <f t="shared" si="37"/>
        <v>2</v>
      </c>
      <c r="L71" s="34">
        <f t="shared" si="11"/>
        <v>6</v>
      </c>
      <c r="M71" s="18" t="str">
        <f>VLOOKUP(K71,MapadeCalor!$B$2:$G$6,J71+1,0)</f>
        <v>MEDIO</v>
      </c>
      <c r="N71" s="43" t="s">
        <v>287</v>
      </c>
      <c r="O71" s="30" t="s">
        <v>122</v>
      </c>
      <c r="P71" s="30" t="s">
        <v>124</v>
      </c>
      <c r="Q71" s="30" t="s">
        <v>2</v>
      </c>
      <c r="R71" s="25">
        <f t="shared" si="38"/>
        <v>15</v>
      </c>
      <c r="S71" s="25">
        <f t="shared" si="39"/>
        <v>5</v>
      </c>
      <c r="T71" s="25">
        <f t="shared" si="40"/>
        <v>0</v>
      </c>
      <c r="U71" s="25">
        <f t="shared" si="41"/>
        <v>20</v>
      </c>
      <c r="V71" s="18" t="str">
        <f t="shared" si="6"/>
        <v>Control Adecuado</v>
      </c>
      <c r="W71" s="18" t="str">
        <f t="shared" si="7"/>
        <v>Cambie el valor de la probabilidad</v>
      </c>
      <c r="X71" s="19" t="s">
        <v>289</v>
      </c>
      <c r="Y71" s="18"/>
      <c r="Z71" s="18"/>
      <c r="AA71" s="25">
        <f t="shared" si="12"/>
        <v>0</v>
      </c>
      <c r="AB71" s="25">
        <f t="shared" si="13"/>
        <v>0</v>
      </c>
      <c r="AC71" s="25">
        <f t="shared" si="14"/>
        <v>0</v>
      </c>
      <c r="AD71" s="58" t="e">
        <f>VLOOKUP(AB71,MapadeCalor!$B$2:$G$6,AA71+1,0)</f>
        <v>#N/A</v>
      </c>
      <c r="AE71" s="52"/>
      <c r="AF71" s="18"/>
    </row>
    <row r="72" spans="2:32" s="14" customFormat="1" ht="116.25" customHeight="1" x14ac:dyDescent="0.25">
      <c r="B72" s="32">
        <f t="shared" si="15"/>
        <v>65</v>
      </c>
      <c r="C72" s="22" t="s">
        <v>94</v>
      </c>
      <c r="D72" s="18" t="s">
        <v>112</v>
      </c>
      <c r="E72" s="52" t="s">
        <v>284</v>
      </c>
      <c r="F72" s="52" t="s">
        <v>285</v>
      </c>
      <c r="G72" s="52" t="s">
        <v>286</v>
      </c>
      <c r="H72" s="18" t="s">
        <v>17</v>
      </c>
      <c r="I72" s="18" t="s">
        <v>20</v>
      </c>
      <c r="J72" s="25">
        <f t="shared" si="36"/>
        <v>4</v>
      </c>
      <c r="K72" s="25">
        <f t="shared" si="37"/>
        <v>3</v>
      </c>
      <c r="L72" s="34">
        <f t="shared" si="11"/>
        <v>12</v>
      </c>
      <c r="M72" s="18" t="str">
        <f>VLOOKUP(J72,MapadeCalor!$B$2:$G$6,K72+1,0)</f>
        <v>ALTO</v>
      </c>
      <c r="N72" s="43" t="s">
        <v>288</v>
      </c>
      <c r="O72" s="30" t="s">
        <v>122</v>
      </c>
      <c r="P72" s="30" t="s">
        <v>124</v>
      </c>
      <c r="Q72" s="30" t="s">
        <v>3</v>
      </c>
      <c r="R72" s="25">
        <f t="shared" si="38"/>
        <v>15</v>
      </c>
      <c r="S72" s="25">
        <f t="shared" si="39"/>
        <v>5</v>
      </c>
      <c r="T72" s="25">
        <f t="shared" si="40"/>
        <v>0</v>
      </c>
      <c r="U72" s="25">
        <f t="shared" si="41"/>
        <v>20</v>
      </c>
      <c r="V72" s="18" t="str">
        <f t="shared" si="6"/>
        <v>Control Adecuado</v>
      </c>
      <c r="W72" s="18" t="str">
        <f t="shared" si="7"/>
        <v>Cambie el valor del impacto</v>
      </c>
      <c r="X72" s="49" t="s">
        <v>414</v>
      </c>
      <c r="Y72" s="18"/>
      <c r="Z72" s="18"/>
      <c r="AA72" s="25">
        <f t="shared" si="12"/>
        <v>0</v>
      </c>
      <c r="AB72" s="25">
        <f t="shared" si="13"/>
        <v>0</v>
      </c>
      <c r="AC72" s="25">
        <f t="shared" si="14"/>
        <v>0</v>
      </c>
      <c r="AD72" s="58" t="e">
        <f>VLOOKUP(AB72,MapadeCalor!$B$2:$G$6,AA72+1,0)</f>
        <v>#N/A</v>
      </c>
      <c r="AE72" s="52"/>
      <c r="AF72" s="18"/>
    </row>
    <row r="73" spans="2:32" s="14" customFormat="1" ht="178.5" x14ac:dyDescent="0.25">
      <c r="B73" s="32">
        <f t="shared" si="15"/>
        <v>66</v>
      </c>
      <c r="C73" s="22" t="s">
        <v>290</v>
      </c>
      <c r="D73" s="18" t="s">
        <v>108</v>
      </c>
      <c r="E73" s="53" t="s">
        <v>291</v>
      </c>
      <c r="F73" s="52" t="s">
        <v>292</v>
      </c>
      <c r="G73" s="18" t="s">
        <v>293</v>
      </c>
      <c r="H73" s="18" t="s">
        <v>17</v>
      </c>
      <c r="I73" s="18" t="s">
        <v>20</v>
      </c>
      <c r="J73" s="25">
        <f t="shared" si="36"/>
        <v>4</v>
      </c>
      <c r="K73" s="25">
        <f t="shared" si="37"/>
        <v>3</v>
      </c>
      <c r="L73" s="34">
        <f t="shared" si="11"/>
        <v>12</v>
      </c>
      <c r="M73" s="18" t="str">
        <f>VLOOKUP(J73,MapadeCalor!$B$2:$G$6,K73+1,0)</f>
        <v>ALTO</v>
      </c>
      <c r="N73" s="50" t="s">
        <v>294</v>
      </c>
      <c r="O73" s="18" t="s">
        <v>121</v>
      </c>
      <c r="P73" s="18" t="s">
        <v>124</v>
      </c>
      <c r="Q73" s="18" t="s">
        <v>2</v>
      </c>
      <c r="R73" s="25">
        <f t="shared" si="38"/>
        <v>5</v>
      </c>
      <c r="S73" s="25">
        <f t="shared" si="39"/>
        <v>5</v>
      </c>
      <c r="T73" s="25">
        <f t="shared" si="40"/>
        <v>0</v>
      </c>
      <c r="U73" s="25">
        <f t="shared" si="41"/>
        <v>10</v>
      </c>
      <c r="V73" s="18" t="str">
        <f>IF(U73=0,"Sin control",(IF(U73&lt;19,"Control Débil",(IF(((U73&gt;=20)*AND(U73&lt;29)),"Control Adecuado",IF(U73&gt;=30,"Control Fuerte","Error"))))))</f>
        <v>Control Débil</v>
      </c>
      <c r="W73" s="18" t="str">
        <f t="shared" si="7"/>
        <v>Cambie el valor de la probabilidad</v>
      </c>
      <c r="X73" s="49" t="s">
        <v>295</v>
      </c>
      <c r="Y73" s="18"/>
      <c r="Z73" s="18"/>
      <c r="AA73" s="25">
        <f t="shared" ref="AA73:AA87" si="42">IF(Y73="Raro",1,(IF(Y73="Poco Probable",2,(IF(Y73="Posible",3,(IF(Y73="Probable",4,(IF(Y73="Casi Seguro",5,0)))))))))</f>
        <v>0</v>
      </c>
      <c r="AB73" s="25">
        <f t="shared" ref="AB73:AB87" si="43">IF(Z73="Insignificante",1,(IF(Z73="Menor",2,(IF(Z73="Moderado",3,(IF(Z73="Mayor",4,(IF(Z73="Catastrófico",5,0)))))))))</f>
        <v>0</v>
      </c>
      <c r="AC73" s="25">
        <f t="shared" ref="AC73:AC87" si="44">AA73*AB73</f>
        <v>0</v>
      </c>
      <c r="AD73" s="58" t="e">
        <f>VLOOKUP(AB73,MapadeCalor!$B$2:$G$6,AA73+1,0)</f>
        <v>#N/A</v>
      </c>
      <c r="AE73" s="61"/>
      <c r="AF73" s="60"/>
    </row>
    <row r="74" spans="2:32" s="14" customFormat="1" ht="163.5" customHeight="1" x14ac:dyDescent="0.25">
      <c r="B74" s="32">
        <f t="shared" ref="B74:B85" si="45">+B73+1</f>
        <v>67</v>
      </c>
      <c r="C74" s="22" t="s">
        <v>290</v>
      </c>
      <c r="D74" s="18" t="s">
        <v>108</v>
      </c>
      <c r="E74" s="54" t="s">
        <v>296</v>
      </c>
      <c r="F74" s="52" t="s">
        <v>297</v>
      </c>
      <c r="G74" s="18" t="s">
        <v>298</v>
      </c>
      <c r="H74" s="18" t="s">
        <v>17</v>
      </c>
      <c r="I74" s="18" t="s">
        <v>13</v>
      </c>
      <c r="J74" s="25">
        <f t="shared" si="36"/>
        <v>4</v>
      </c>
      <c r="K74" s="25">
        <f t="shared" si="37"/>
        <v>4</v>
      </c>
      <c r="L74" s="34">
        <f t="shared" si="11"/>
        <v>16</v>
      </c>
      <c r="M74" s="18" t="str">
        <f>VLOOKUP(K74,MapadeCalor!$B$2:$G$6,J74+1,0)</f>
        <v>MUY ALTO</v>
      </c>
      <c r="N74" s="50" t="s">
        <v>299</v>
      </c>
      <c r="O74" s="18" t="s">
        <v>121</v>
      </c>
      <c r="P74" s="18" t="s">
        <v>124</v>
      </c>
      <c r="Q74" s="18" t="s">
        <v>3</v>
      </c>
      <c r="R74" s="25">
        <f t="shared" si="38"/>
        <v>5</v>
      </c>
      <c r="S74" s="25">
        <f t="shared" si="39"/>
        <v>5</v>
      </c>
      <c r="T74" s="25">
        <f t="shared" si="40"/>
        <v>0</v>
      </c>
      <c r="U74" s="25">
        <f t="shared" si="41"/>
        <v>10</v>
      </c>
      <c r="V74" s="18" t="str">
        <f t="shared" ref="V74:V76" si="46">IF(U74=0,"Sin control",(IF(U74&lt;19,"Control Débil",(IF(((U74&gt;=20)*AND(U74&lt;29)),"Control Adecuado",IF(U74&gt;=30,"Control Fuerte","Error"))))))</f>
        <v>Control Débil</v>
      </c>
      <c r="W74" s="18" t="str">
        <f t="shared" si="7"/>
        <v>Cambie el valor del impacto</v>
      </c>
      <c r="X74" s="19" t="s">
        <v>300</v>
      </c>
      <c r="Y74" s="18"/>
      <c r="Z74" s="18"/>
      <c r="AA74" s="25">
        <f t="shared" si="42"/>
        <v>0</v>
      </c>
      <c r="AB74" s="25">
        <f t="shared" si="43"/>
        <v>0</v>
      </c>
      <c r="AC74" s="25">
        <f t="shared" si="44"/>
        <v>0</v>
      </c>
      <c r="AD74" s="58" t="e">
        <f>VLOOKUP(AB74,MapadeCalor!$B$2:$G$6,AA74+1,0)</f>
        <v>#N/A</v>
      </c>
      <c r="AE74" s="61"/>
      <c r="AF74" s="60"/>
    </row>
    <row r="75" spans="2:32" s="14" customFormat="1" ht="305.25" customHeight="1" x14ac:dyDescent="0.25">
      <c r="B75" s="32">
        <f t="shared" si="45"/>
        <v>68</v>
      </c>
      <c r="C75" s="55" t="s">
        <v>301</v>
      </c>
      <c r="D75" s="18" t="s">
        <v>108</v>
      </c>
      <c r="E75" s="54" t="s">
        <v>302</v>
      </c>
      <c r="F75" s="52" t="s">
        <v>303</v>
      </c>
      <c r="G75" s="18" t="s">
        <v>304</v>
      </c>
      <c r="H75" s="18" t="s">
        <v>16</v>
      </c>
      <c r="I75" s="18" t="s">
        <v>20</v>
      </c>
      <c r="J75" s="25">
        <f t="shared" si="36"/>
        <v>3</v>
      </c>
      <c r="K75" s="25">
        <f t="shared" si="37"/>
        <v>3</v>
      </c>
      <c r="L75" s="34">
        <f t="shared" si="11"/>
        <v>9</v>
      </c>
      <c r="M75" s="18" t="str">
        <f>VLOOKUP(K75,MapadeCalor!$B$2:$G$6,J75+1,0)</f>
        <v>ALTO</v>
      </c>
      <c r="N75" s="50" t="s">
        <v>305</v>
      </c>
      <c r="O75" s="18" t="s">
        <v>121</v>
      </c>
      <c r="P75" s="18" t="s">
        <v>124</v>
      </c>
      <c r="Q75" s="18" t="s">
        <v>3</v>
      </c>
      <c r="R75" s="25">
        <f t="shared" si="38"/>
        <v>5</v>
      </c>
      <c r="S75" s="25">
        <f t="shared" si="39"/>
        <v>5</v>
      </c>
      <c r="T75" s="25">
        <f t="shared" si="40"/>
        <v>0</v>
      </c>
      <c r="U75" s="25">
        <f t="shared" si="41"/>
        <v>10</v>
      </c>
      <c r="V75" s="18" t="str">
        <f t="shared" si="46"/>
        <v>Control Débil</v>
      </c>
      <c r="W75" s="17" t="str">
        <f t="shared" si="7"/>
        <v>Cambie el valor del impacto</v>
      </c>
      <c r="X75" s="19" t="s">
        <v>306</v>
      </c>
      <c r="Y75" s="18"/>
      <c r="Z75" s="18"/>
      <c r="AA75" s="25">
        <f t="shared" si="42"/>
        <v>0</v>
      </c>
      <c r="AB75" s="25">
        <f t="shared" si="43"/>
        <v>0</v>
      </c>
      <c r="AC75" s="25">
        <f t="shared" si="44"/>
        <v>0</v>
      </c>
      <c r="AD75" s="58" t="e">
        <f>VLOOKUP(AB75,MapadeCalor!$B$2:$G$6,AA75+1,0)</f>
        <v>#N/A</v>
      </c>
      <c r="AE75" s="61"/>
      <c r="AF75" s="60"/>
    </row>
    <row r="76" spans="2:32" s="14" customFormat="1" ht="216.75" x14ac:dyDescent="0.25">
      <c r="B76" s="32">
        <f t="shared" si="45"/>
        <v>69</v>
      </c>
      <c r="C76" s="55" t="s">
        <v>301</v>
      </c>
      <c r="D76" s="18" t="s">
        <v>108</v>
      </c>
      <c r="E76" s="54" t="s">
        <v>307</v>
      </c>
      <c r="F76" s="52" t="s">
        <v>308</v>
      </c>
      <c r="G76" s="18" t="s">
        <v>309</v>
      </c>
      <c r="H76" s="18" t="s">
        <v>17</v>
      </c>
      <c r="I76" s="18" t="s">
        <v>13</v>
      </c>
      <c r="J76" s="25">
        <f t="shared" si="36"/>
        <v>4</v>
      </c>
      <c r="K76" s="25">
        <f t="shared" si="37"/>
        <v>4</v>
      </c>
      <c r="L76" s="34">
        <f t="shared" si="11"/>
        <v>16</v>
      </c>
      <c r="M76" s="18" t="str">
        <f>VLOOKUP(K76,MapadeCalor!$B$2:$G$6,J76+1,0)</f>
        <v>MUY ALTO</v>
      </c>
      <c r="N76" s="50" t="s">
        <v>310</v>
      </c>
      <c r="O76" s="18" t="s">
        <v>122</v>
      </c>
      <c r="P76" s="18" t="s">
        <v>124</v>
      </c>
      <c r="Q76" s="18" t="s">
        <v>2</v>
      </c>
      <c r="R76" s="25">
        <f t="shared" si="38"/>
        <v>15</v>
      </c>
      <c r="S76" s="25">
        <f t="shared" si="39"/>
        <v>5</v>
      </c>
      <c r="T76" s="25">
        <f t="shared" si="40"/>
        <v>0</v>
      </c>
      <c r="U76" s="25">
        <f t="shared" si="41"/>
        <v>20</v>
      </c>
      <c r="V76" s="18" t="str">
        <f t="shared" si="46"/>
        <v>Control Adecuado</v>
      </c>
      <c r="W76" s="18" t="str">
        <f t="shared" si="7"/>
        <v>Cambie el valor de la probabilidad</v>
      </c>
      <c r="X76" s="19" t="s">
        <v>306</v>
      </c>
      <c r="Y76" s="18"/>
      <c r="Z76" s="18"/>
      <c r="AA76" s="25">
        <f t="shared" si="42"/>
        <v>0</v>
      </c>
      <c r="AB76" s="25">
        <f t="shared" si="43"/>
        <v>0</v>
      </c>
      <c r="AC76" s="25">
        <f t="shared" si="44"/>
        <v>0</v>
      </c>
      <c r="AD76" s="58" t="e">
        <f>VLOOKUP(AB76,MapadeCalor!$B$2:$G$6,AA76+1,0)</f>
        <v>#N/A</v>
      </c>
      <c r="AE76" s="61"/>
      <c r="AF76" s="60"/>
    </row>
    <row r="77" spans="2:32" s="14" customFormat="1" ht="140.25" x14ac:dyDescent="0.25">
      <c r="B77" s="32">
        <f t="shared" si="45"/>
        <v>70</v>
      </c>
      <c r="C77" s="55" t="s">
        <v>301</v>
      </c>
      <c r="D77" s="18" t="s">
        <v>108</v>
      </c>
      <c r="E77" s="54" t="s">
        <v>311</v>
      </c>
      <c r="F77" s="37" t="s">
        <v>312</v>
      </c>
      <c r="G77" s="28" t="s">
        <v>313</v>
      </c>
      <c r="H77" s="18" t="s">
        <v>17</v>
      </c>
      <c r="I77" s="18" t="s">
        <v>20</v>
      </c>
      <c r="J77" s="25">
        <f>IF(H77="Raro",1,(IF(H77="Poco Probable",2,(IF(H77="Posible",3,(IF(H77="Probable",4,(IF(H77="Casi Seguro",5,0)))))))))</f>
        <v>4</v>
      </c>
      <c r="K77" s="25">
        <f>IF(I77="Insignificante",1,(IF(I77="Menor",2,(IF(I77="Moderado",3,(IF(I77="Mayor",4,(IF(I77="Catastrófico",5,0)))))))))</f>
        <v>3</v>
      </c>
      <c r="L77" s="34">
        <f t="shared" ref="L77:L82" si="47">J77*K77</f>
        <v>12</v>
      </c>
      <c r="M77" s="18" t="str">
        <f>VLOOKUP(J77,MapadeCalor!$B$2:$G$6,K77+1,0)</f>
        <v>ALTO</v>
      </c>
      <c r="N77" s="50" t="s">
        <v>314</v>
      </c>
      <c r="O77" s="18" t="s">
        <v>122</v>
      </c>
      <c r="P77" s="18" t="s">
        <v>124</v>
      </c>
      <c r="Q77" s="18" t="s">
        <v>2</v>
      </c>
      <c r="R77" s="25">
        <f>IF(O77="Correctivo",5,(IF(O77="Preventivo",15,(IF(O77="Detectivo",20,0)))))</f>
        <v>15</v>
      </c>
      <c r="S77" s="25">
        <f>IF(P77="Manual",5,(IF(P77="Automático",10,0)))</f>
        <v>5</v>
      </c>
      <c r="T77" s="25">
        <f>IF(Q77="Probabilidad",0,(IF(Q77="Impacto",0,(IF(Q77="Ambos",10,0)))))</f>
        <v>0</v>
      </c>
      <c r="U77" s="25">
        <f>SUM(R77+S77+T77)</f>
        <v>20</v>
      </c>
      <c r="V77" s="18" t="str">
        <f>IF(U77=0,"Sin control",(IF(U77&lt;19,"Control Débil",(IF(((U77&gt;=20)*AND(U77&lt;29)),"Control Adecuado",IF(U77&gt;=30,"Control Fuerte","Error"))))))</f>
        <v>Control Adecuado</v>
      </c>
      <c r="W77" s="18" t="str">
        <f>IF(Q77="Probabilidad","Cambie el valor de la probabilidad",(IF(Q77="Impacto","Cambie el valor del impacto",(IF(Q77="Ambos","Cambie probabilidad e impacto","Sin Acción")))))</f>
        <v>Cambie el valor de la probabilidad</v>
      </c>
      <c r="X77" s="19" t="s">
        <v>306</v>
      </c>
      <c r="Y77" s="18"/>
      <c r="Z77" s="18"/>
      <c r="AA77" s="25">
        <f t="shared" si="42"/>
        <v>0</v>
      </c>
      <c r="AB77" s="25">
        <f t="shared" si="43"/>
        <v>0</v>
      </c>
      <c r="AC77" s="25">
        <f t="shared" si="44"/>
        <v>0</v>
      </c>
      <c r="AD77" s="58" t="e">
        <f>VLOOKUP(AB77,MapadeCalor!$B$2:$G$6,AA77+1,0)</f>
        <v>#N/A</v>
      </c>
      <c r="AE77" s="61"/>
      <c r="AF77" s="60"/>
    </row>
    <row r="78" spans="2:32" s="14" customFormat="1" ht="293.25" x14ac:dyDescent="0.25">
      <c r="B78" s="32">
        <f t="shared" si="45"/>
        <v>71</v>
      </c>
      <c r="C78" s="55" t="s">
        <v>301</v>
      </c>
      <c r="D78" s="18" t="s">
        <v>108</v>
      </c>
      <c r="E78" s="54" t="s">
        <v>315</v>
      </c>
      <c r="F78" s="37" t="s">
        <v>316</v>
      </c>
      <c r="G78" s="28" t="s">
        <v>317</v>
      </c>
      <c r="H78" s="18" t="s">
        <v>17</v>
      </c>
      <c r="I78" s="18" t="s">
        <v>13</v>
      </c>
      <c r="J78" s="25">
        <f t="shared" ref="J78:J79" si="48">IF(H78="Raro",1,(IF(H78="Poco Probable",2,(IF(H78="Posible",3,(IF(H78="Probable",4,(IF(H78="Casi Seguro",5,0)))))))))</f>
        <v>4</v>
      </c>
      <c r="K78" s="25">
        <f t="shared" ref="K78:K79" si="49">IF(I78="Insignificante",1,(IF(I78="Menor",2,(IF(I78="Moderado",3,(IF(I78="Mayor",4,(IF(I78="Catastrófico",5,0)))))))))</f>
        <v>4</v>
      </c>
      <c r="L78" s="34">
        <f t="shared" si="47"/>
        <v>16</v>
      </c>
      <c r="M78" s="18" t="str">
        <f>VLOOKUP(K78,MapadeCalor!$B$2:$G$6,J78+1,0)</f>
        <v>MUY ALTO</v>
      </c>
      <c r="N78" s="50" t="s">
        <v>318</v>
      </c>
      <c r="O78" s="18" t="s">
        <v>121</v>
      </c>
      <c r="P78" s="18" t="s">
        <v>124</v>
      </c>
      <c r="Q78" s="18" t="s">
        <v>2</v>
      </c>
      <c r="R78" s="25">
        <f t="shared" ref="R78:R79" si="50">IF(O78="Correctivo",5,(IF(O78="Preventivo",15,(IF(O78="Detectivo",20,0)))))</f>
        <v>5</v>
      </c>
      <c r="S78" s="25">
        <f t="shared" ref="S78:S79" si="51">IF(P78="Manual",5,(IF(P78="Automático",10,0)))</f>
        <v>5</v>
      </c>
      <c r="T78" s="25">
        <f t="shared" ref="T78:T79" si="52">IF(Q78="Probabilidad",0,(IF(Q78="Impacto",0,(IF(Q78="Ambos",10,0)))))</f>
        <v>0</v>
      </c>
      <c r="U78" s="25">
        <f t="shared" ref="U78:U79" si="53">SUM(R78+S78+T78)</f>
        <v>10</v>
      </c>
      <c r="V78" s="18" t="str">
        <f t="shared" ref="V78:V79" si="54">IF(U78=0,"Sin control",(IF(U78&lt;19,"Control Débil",(IF(((U78&gt;=20)*AND(U78&lt;29)),"Control Adecuado",IF(U78&gt;=30,"Control Fuerte","Error"))))))</f>
        <v>Control Débil</v>
      </c>
      <c r="W78" s="18" t="str">
        <f t="shared" ref="W78:W85" si="55">IF(Q78="Probabilidad","Cambie el valor de la probabilidad",(IF(Q78="Impacto","Cambie el valor del impacto",(IF(Q78="Ambos","Cambie probabilidad e impacto","Sin Acción")))))</f>
        <v>Cambie el valor de la probabilidad</v>
      </c>
      <c r="X78" s="49" t="s">
        <v>319</v>
      </c>
      <c r="Y78" s="18"/>
      <c r="Z78" s="18"/>
      <c r="AA78" s="25">
        <f t="shared" si="42"/>
        <v>0</v>
      </c>
      <c r="AB78" s="25">
        <f t="shared" si="43"/>
        <v>0</v>
      </c>
      <c r="AC78" s="25">
        <f t="shared" si="44"/>
        <v>0</v>
      </c>
      <c r="AD78" s="58" t="e">
        <f>VLOOKUP(AB78,MapadeCalor!$B$2:$G$6,AA78+1,0)</f>
        <v>#N/A</v>
      </c>
      <c r="AE78" s="61"/>
      <c r="AF78" s="60"/>
    </row>
    <row r="79" spans="2:32" s="14" customFormat="1" ht="139.5" customHeight="1" x14ac:dyDescent="0.25">
      <c r="B79" s="32">
        <f t="shared" si="45"/>
        <v>72</v>
      </c>
      <c r="C79" s="55" t="s">
        <v>301</v>
      </c>
      <c r="D79" s="18" t="s">
        <v>108</v>
      </c>
      <c r="E79" s="54" t="s">
        <v>320</v>
      </c>
      <c r="F79" s="37" t="s">
        <v>321</v>
      </c>
      <c r="G79" s="28" t="s">
        <v>322</v>
      </c>
      <c r="H79" s="18" t="s">
        <v>141</v>
      </c>
      <c r="I79" s="18" t="s">
        <v>13</v>
      </c>
      <c r="J79" s="25">
        <f t="shared" si="48"/>
        <v>2</v>
      </c>
      <c r="K79" s="25">
        <f t="shared" si="49"/>
        <v>4</v>
      </c>
      <c r="L79" s="34">
        <f t="shared" si="47"/>
        <v>8</v>
      </c>
      <c r="M79" s="18" t="str">
        <f>VLOOKUP(K79,MapadeCalor!$B$2:$G$6,J79+1,0)</f>
        <v>ALTO</v>
      </c>
      <c r="N79" s="50" t="s">
        <v>323</v>
      </c>
      <c r="O79" s="18" t="s">
        <v>122</v>
      </c>
      <c r="P79" s="18" t="s">
        <v>124</v>
      </c>
      <c r="Q79" s="18" t="s">
        <v>3</v>
      </c>
      <c r="R79" s="25">
        <f t="shared" si="50"/>
        <v>15</v>
      </c>
      <c r="S79" s="25">
        <f t="shared" si="51"/>
        <v>5</v>
      </c>
      <c r="T79" s="25">
        <f t="shared" si="52"/>
        <v>0</v>
      </c>
      <c r="U79" s="25">
        <f t="shared" si="53"/>
        <v>20</v>
      </c>
      <c r="V79" s="18" t="str">
        <f t="shared" si="54"/>
        <v>Control Adecuado</v>
      </c>
      <c r="W79" s="18" t="str">
        <f t="shared" si="55"/>
        <v>Cambie el valor del impacto</v>
      </c>
      <c r="X79" s="19" t="s">
        <v>324</v>
      </c>
      <c r="Y79" s="18"/>
      <c r="Z79" s="18"/>
      <c r="AA79" s="25">
        <f t="shared" si="42"/>
        <v>0</v>
      </c>
      <c r="AB79" s="25">
        <f t="shared" si="43"/>
        <v>0</v>
      </c>
      <c r="AC79" s="25">
        <f t="shared" si="44"/>
        <v>0</v>
      </c>
      <c r="AD79" s="58" t="e">
        <f>VLOOKUP(AB79,MapadeCalor!$B$2:$G$6,AA79+1,0)</f>
        <v>#N/A</v>
      </c>
      <c r="AE79" s="61"/>
      <c r="AF79" s="60"/>
    </row>
    <row r="80" spans="2:32" s="14" customFormat="1" ht="156.75" x14ac:dyDescent="0.25">
      <c r="B80" s="32">
        <f t="shared" si="45"/>
        <v>73</v>
      </c>
      <c r="C80" s="94" t="s">
        <v>93</v>
      </c>
      <c r="D80" s="94" t="s">
        <v>109</v>
      </c>
      <c r="E80" s="95" t="s">
        <v>452</v>
      </c>
      <c r="F80" s="95" t="s">
        <v>453</v>
      </c>
      <c r="G80" s="95" t="s">
        <v>454</v>
      </c>
      <c r="H80" s="94" t="s">
        <v>16</v>
      </c>
      <c r="I80" s="94" t="s">
        <v>12</v>
      </c>
      <c r="J80" s="25">
        <f t="shared" ref="J80:J82" si="56">IF(H80="Raro",1,(IF(H80="Poco Probable",2,(IF(H80="Posible",3,(IF(H80="Probable",4,(IF(H80="Casi Seguro",5,0)))))))))</f>
        <v>3</v>
      </c>
      <c r="K80" s="25">
        <f t="shared" ref="K80:K82" si="57">IF(I80="Insignificante",1,(IF(I80="Menor",2,(IF(I80="Moderado",3,(IF(I80="Mayor",4,(IF(I80="Catastrófico",5,0)))))))))</f>
        <v>2</v>
      </c>
      <c r="L80" s="34">
        <f t="shared" si="47"/>
        <v>6</v>
      </c>
      <c r="M80" s="18" t="str">
        <f>VLOOKUP(K80,MapadeCalor!$B$2:$G$6,J80+1,0)</f>
        <v>MEDIO</v>
      </c>
      <c r="N80" s="94" t="s">
        <v>459</v>
      </c>
      <c r="O80" s="18" t="s">
        <v>122</v>
      </c>
      <c r="P80" s="18" t="s">
        <v>124</v>
      </c>
      <c r="Q80" s="18" t="s">
        <v>2</v>
      </c>
      <c r="R80" s="25">
        <f>IF(O80="Correctivo",5,(IF(O80="Preventivo",15,(IF(O80="Detectivo",20,0)))))</f>
        <v>15</v>
      </c>
      <c r="S80" s="25">
        <f>IF(P80="Manual",5,(IF(P80="Automático",10,0)))</f>
        <v>5</v>
      </c>
      <c r="T80" s="25">
        <f>IF(Q80="Probabilidad",0,(IF(Q80="Impacto",0,(IF(Q80="Ambos",10,0)))))</f>
        <v>0</v>
      </c>
      <c r="U80" s="25">
        <f>SUM(R80+S80+T80)</f>
        <v>20</v>
      </c>
      <c r="V80" s="18" t="str">
        <f>IF(U80=0,"Sin control",(IF(U80&lt;19,"Control Débil",(IF(((U80&gt;=20)*AND(U80&lt;29)),"Control Adecuado",IF(U80&gt;=30,"Control Fuerte","Error"))))))</f>
        <v>Control Adecuado</v>
      </c>
      <c r="W80" s="18" t="str">
        <f t="shared" si="55"/>
        <v>Cambie el valor de la probabilidad</v>
      </c>
      <c r="X80" s="19" t="s">
        <v>415</v>
      </c>
      <c r="Y80" s="18"/>
      <c r="Z80" s="18"/>
      <c r="AA80" s="25">
        <f t="shared" si="42"/>
        <v>0</v>
      </c>
      <c r="AB80" s="25">
        <f t="shared" si="43"/>
        <v>0</v>
      </c>
      <c r="AC80" s="25">
        <f t="shared" si="44"/>
        <v>0</v>
      </c>
      <c r="AD80" s="58" t="e">
        <f>VLOOKUP(AB80,MapadeCalor!$B$2:$G$6,AA80+1,0)</f>
        <v>#N/A</v>
      </c>
      <c r="AE80" s="61"/>
      <c r="AF80" s="60"/>
    </row>
    <row r="81" spans="2:32" s="14" customFormat="1" ht="178.5" x14ac:dyDescent="0.25">
      <c r="B81" s="32">
        <f t="shared" si="45"/>
        <v>74</v>
      </c>
      <c r="C81" s="94" t="s">
        <v>94</v>
      </c>
      <c r="D81" s="94" t="s">
        <v>109</v>
      </c>
      <c r="E81" s="95" t="s">
        <v>455</v>
      </c>
      <c r="F81" s="95" t="s">
        <v>456</v>
      </c>
      <c r="G81" s="95" t="s">
        <v>143</v>
      </c>
      <c r="H81" s="94" t="s">
        <v>16</v>
      </c>
      <c r="I81" s="94" t="s">
        <v>20</v>
      </c>
      <c r="J81" s="25">
        <f t="shared" si="56"/>
        <v>3</v>
      </c>
      <c r="K81" s="25">
        <f t="shared" si="57"/>
        <v>3</v>
      </c>
      <c r="L81" s="34">
        <f t="shared" si="47"/>
        <v>9</v>
      </c>
      <c r="M81" s="18" t="str">
        <f>VLOOKUP(K81,MapadeCalor!$B$2:$G$6,J81+1,0)</f>
        <v>ALTO</v>
      </c>
      <c r="N81" s="94" t="s">
        <v>460</v>
      </c>
      <c r="O81" s="18" t="s">
        <v>122</v>
      </c>
      <c r="P81" s="18" t="s">
        <v>124</v>
      </c>
      <c r="Q81" s="18" t="s">
        <v>3</v>
      </c>
      <c r="R81" s="25">
        <f t="shared" ref="R81:R84" si="58">IF(O81="Correctivo",5,(IF(O81="Preventivo",15,(IF(O81="Detectivo",20,0)))))</f>
        <v>15</v>
      </c>
      <c r="S81" s="25">
        <f t="shared" ref="S81:S84" si="59">IF(P81="Manual",5,(IF(P81="Automático",10,0)))</f>
        <v>5</v>
      </c>
      <c r="T81" s="25">
        <f t="shared" ref="T81:T84" si="60">IF(Q81="Probabilidad",0,(IF(Q81="Impacto",0,(IF(Q81="Ambos",10,0)))))</f>
        <v>0</v>
      </c>
      <c r="U81" s="25">
        <f t="shared" ref="U81:U85" si="61">SUM(R81+S81+T81)</f>
        <v>20</v>
      </c>
      <c r="V81" s="18" t="str">
        <f t="shared" ref="V81:V85" si="62">IF(U81=0,"Sin control",(IF(U81&lt;19,"Control Débil",(IF(((U81&gt;=20)*AND(U81&lt;29)),"Control Adecuado",IF(U81&gt;=30,"Control Fuerte","Error"))))))</f>
        <v>Control Adecuado</v>
      </c>
      <c r="W81" s="18" t="str">
        <f t="shared" si="55"/>
        <v>Cambie el valor del impacto</v>
      </c>
      <c r="X81" s="19" t="s">
        <v>524</v>
      </c>
      <c r="Y81" s="18"/>
      <c r="Z81" s="18"/>
      <c r="AA81" s="25">
        <f t="shared" si="42"/>
        <v>0</v>
      </c>
      <c r="AB81" s="25">
        <f t="shared" si="43"/>
        <v>0</v>
      </c>
      <c r="AC81" s="25">
        <f t="shared" si="44"/>
        <v>0</v>
      </c>
      <c r="AD81" s="58" t="e">
        <f>VLOOKUP(AB81,MapadeCalor!$B$2:$G$6,AA81+1,0)</f>
        <v>#N/A</v>
      </c>
      <c r="AE81" s="61"/>
      <c r="AF81" s="60"/>
    </row>
    <row r="82" spans="2:32" s="14" customFormat="1" ht="129" customHeight="1" x14ac:dyDescent="0.25">
      <c r="B82" s="32">
        <f t="shared" si="45"/>
        <v>75</v>
      </c>
      <c r="C82" s="118" t="s">
        <v>126</v>
      </c>
      <c r="D82" s="118" t="s">
        <v>109</v>
      </c>
      <c r="E82" s="119" t="s">
        <v>352</v>
      </c>
      <c r="F82" s="119" t="s">
        <v>457</v>
      </c>
      <c r="G82" s="119" t="s">
        <v>458</v>
      </c>
      <c r="H82" s="118" t="s">
        <v>17</v>
      </c>
      <c r="I82" s="118" t="s">
        <v>14</v>
      </c>
      <c r="J82" s="120">
        <f t="shared" si="56"/>
        <v>4</v>
      </c>
      <c r="K82" s="120">
        <f t="shared" si="57"/>
        <v>5</v>
      </c>
      <c r="L82" s="121">
        <f t="shared" si="47"/>
        <v>20</v>
      </c>
      <c r="M82" s="39" t="str">
        <f>VLOOKUP(K82,MapadeCalor!$B$2:$G$6,J82+1,0)</f>
        <v>MUY ALTO</v>
      </c>
      <c r="N82" s="118" t="s">
        <v>461</v>
      </c>
      <c r="O82" s="39" t="s">
        <v>122</v>
      </c>
      <c r="P82" s="39" t="s">
        <v>337</v>
      </c>
      <c r="Q82" s="18" t="s">
        <v>3</v>
      </c>
      <c r="R82" s="25">
        <f t="shared" si="58"/>
        <v>15</v>
      </c>
      <c r="S82" s="25">
        <f t="shared" si="59"/>
        <v>10</v>
      </c>
      <c r="T82" s="25">
        <f t="shared" si="60"/>
        <v>0</v>
      </c>
      <c r="U82" s="25">
        <f t="shared" si="61"/>
        <v>25</v>
      </c>
      <c r="V82" s="18" t="str">
        <f t="shared" si="62"/>
        <v>Control Adecuado</v>
      </c>
      <c r="W82" s="18" t="str">
        <f t="shared" si="55"/>
        <v>Cambie el valor del impacto</v>
      </c>
      <c r="X82" s="19" t="s">
        <v>525</v>
      </c>
      <c r="Y82" s="18"/>
      <c r="Z82" s="18"/>
      <c r="AA82" s="25">
        <f t="shared" si="42"/>
        <v>0</v>
      </c>
      <c r="AB82" s="25">
        <f t="shared" si="43"/>
        <v>0</v>
      </c>
      <c r="AC82" s="25">
        <f t="shared" si="44"/>
        <v>0</v>
      </c>
      <c r="AD82" s="58" t="e">
        <f>VLOOKUP(AB82,MapadeCalor!$B$2:$G$6,AA82+1,0)</f>
        <v>#N/A</v>
      </c>
      <c r="AE82" s="61"/>
      <c r="AF82" s="60"/>
    </row>
    <row r="83" spans="2:32" s="14" customFormat="1" ht="180.75" customHeight="1" x14ac:dyDescent="0.25">
      <c r="B83" s="32">
        <f t="shared" si="45"/>
        <v>76</v>
      </c>
      <c r="C83" s="123" t="s">
        <v>64</v>
      </c>
      <c r="D83" s="60" t="s">
        <v>111</v>
      </c>
      <c r="E83" s="122" t="s">
        <v>517</v>
      </c>
      <c r="F83" s="52" t="s">
        <v>518</v>
      </c>
      <c r="G83" s="52" t="s">
        <v>519</v>
      </c>
      <c r="H83" s="116" t="s">
        <v>18</v>
      </c>
      <c r="I83" s="116" t="s">
        <v>20</v>
      </c>
      <c r="J83" s="120">
        <f t="shared" ref="J83:J87" si="63">IF(H83="Raro",1,(IF(H83="Poco Probable",2,(IF(H83="Posible",3,(IF(H83="Probable",4,(IF(H83="Casi Seguro",5,0)))))))))</f>
        <v>5</v>
      </c>
      <c r="K83" s="120">
        <f t="shared" ref="K83:K87" si="64">IF(I83="Insignificante",1,(IF(I83="Menor",2,(IF(I83="Moderado",3,(IF(I83="Mayor",4,(IF(I83="Catastrófico",5,0)))))))))</f>
        <v>3</v>
      </c>
      <c r="L83" s="121">
        <f t="shared" ref="L83:L87" si="65">J83*K83</f>
        <v>15</v>
      </c>
      <c r="M83" s="116" t="str">
        <f>VLOOKUP(K83,MapadeCalor!$B$2:$G$6,J83+1,0)</f>
        <v>MUY ALTO</v>
      </c>
      <c r="N83" s="47" t="s">
        <v>520</v>
      </c>
      <c r="O83" s="116" t="s">
        <v>122</v>
      </c>
      <c r="P83" s="52" t="s">
        <v>124</v>
      </c>
      <c r="Q83" s="52" t="s">
        <v>2</v>
      </c>
      <c r="R83" s="25">
        <f t="shared" si="58"/>
        <v>15</v>
      </c>
      <c r="S83" s="25">
        <f t="shared" si="59"/>
        <v>5</v>
      </c>
      <c r="T83" s="25">
        <f t="shared" si="60"/>
        <v>0</v>
      </c>
      <c r="U83" s="25">
        <f t="shared" si="61"/>
        <v>20</v>
      </c>
      <c r="V83" s="18" t="str">
        <f t="shared" si="62"/>
        <v>Control Adecuado</v>
      </c>
      <c r="W83" s="18" t="str">
        <f t="shared" si="55"/>
        <v>Cambie el valor de la probabilidad</v>
      </c>
      <c r="X83" s="19" t="s">
        <v>527</v>
      </c>
      <c r="Y83" s="18"/>
      <c r="Z83" s="18"/>
      <c r="AA83" s="25">
        <f t="shared" si="42"/>
        <v>0</v>
      </c>
      <c r="AB83" s="25">
        <f t="shared" si="43"/>
        <v>0</v>
      </c>
      <c r="AC83" s="25">
        <f t="shared" si="44"/>
        <v>0</v>
      </c>
      <c r="AD83" s="58" t="e">
        <f>VLOOKUP(AB83,MapadeCalor!$B$2:$G$6,AA83+1,0)</f>
        <v>#N/A</v>
      </c>
      <c r="AE83" s="18"/>
      <c r="AF83" s="18"/>
    </row>
    <row r="84" spans="2:32" s="14" customFormat="1" ht="168" customHeight="1" x14ac:dyDescent="0.25">
      <c r="B84" s="32">
        <f t="shared" si="45"/>
        <v>77</v>
      </c>
      <c r="C84" s="123" t="s">
        <v>64</v>
      </c>
      <c r="D84" s="60" t="s">
        <v>110</v>
      </c>
      <c r="E84" s="124" t="s">
        <v>521</v>
      </c>
      <c r="F84" s="124" t="s">
        <v>528</v>
      </c>
      <c r="G84" s="124" t="s">
        <v>522</v>
      </c>
      <c r="H84" s="117" t="s">
        <v>18</v>
      </c>
      <c r="I84" s="117" t="s">
        <v>20</v>
      </c>
      <c r="J84" s="120">
        <f t="shared" si="63"/>
        <v>5</v>
      </c>
      <c r="K84" s="120">
        <f t="shared" si="64"/>
        <v>3</v>
      </c>
      <c r="L84" s="121">
        <f t="shared" si="65"/>
        <v>15</v>
      </c>
      <c r="M84" s="117" t="str">
        <f>VLOOKUP(K84,MapadeCalor!$B$2:$G$6,J84+1,0)</f>
        <v>MUY ALTO</v>
      </c>
      <c r="N84" s="63" t="s">
        <v>523</v>
      </c>
      <c r="O84" s="41" t="s">
        <v>122</v>
      </c>
      <c r="P84" s="41" t="s">
        <v>124</v>
      </c>
      <c r="Q84" s="52" t="s">
        <v>2</v>
      </c>
      <c r="R84" s="25">
        <f t="shared" si="58"/>
        <v>15</v>
      </c>
      <c r="S84" s="25">
        <f t="shared" si="59"/>
        <v>5</v>
      </c>
      <c r="T84" s="25">
        <f t="shared" si="60"/>
        <v>0</v>
      </c>
      <c r="U84" s="25">
        <f t="shared" si="61"/>
        <v>20</v>
      </c>
      <c r="V84" s="18" t="str">
        <f t="shared" si="62"/>
        <v>Control Adecuado</v>
      </c>
      <c r="W84" s="18" t="str">
        <f t="shared" si="55"/>
        <v>Cambie el valor de la probabilidad</v>
      </c>
      <c r="X84" s="19" t="s">
        <v>526</v>
      </c>
      <c r="Y84" s="18"/>
      <c r="Z84" s="18"/>
      <c r="AA84" s="25">
        <f t="shared" si="42"/>
        <v>0</v>
      </c>
      <c r="AB84" s="25">
        <f t="shared" si="43"/>
        <v>0</v>
      </c>
      <c r="AC84" s="25">
        <f t="shared" si="44"/>
        <v>0</v>
      </c>
      <c r="AD84" s="58" t="e">
        <f>VLOOKUP(AB84,MapadeCalor!$B$2:$G$6,AA84+1,0)</f>
        <v>#N/A</v>
      </c>
      <c r="AE84" s="18"/>
      <c r="AF84" s="18"/>
    </row>
    <row r="85" spans="2:32" s="14" customFormat="1" ht="163.5" customHeight="1" x14ac:dyDescent="0.25">
      <c r="B85" s="32">
        <f t="shared" si="45"/>
        <v>78</v>
      </c>
      <c r="C85" s="129" t="s">
        <v>93</v>
      </c>
      <c r="D85" s="130" t="s">
        <v>242</v>
      </c>
      <c r="E85" s="131" t="s">
        <v>562</v>
      </c>
      <c r="F85" s="132" t="s">
        <v>559</v>
      </c>
      <c r="G85" s="132" t="s">
        <v>560</v>
      </c>
      <c r="H85" s="18" t="s">
        <v>141</v>
      </c>
      <c r="I85" s="18" t="s">
        <v>20</v>
      </c>
      <c r="J85" s="120">
        <f t="shared" si="63"/>
        <v>2</v>
      </c>
      <c r="K85" s="120">
        <f t="shared" si="64"/>
        <v>3</v>
      </c>
      <c r="L85" s="121">
        <f t="shared" si="65"/>
        <v>6</v>
      </c>
      <c r="M85" s="126" t="str">
        <f>VLOOKUP(K85,MapadeCalor!$B$2:$G$6,J85+1,0)</f>
        <v>MEDIO</v>
      </c>
      <c r="N85" s="133" t="s">
        <v>561</v>
      </c>
      <c r="O85" s="133" t="s">
        <v>122</v>
      </c>
      <c r="P85" s="133" t="s">
        <v>124</v>
      </c>
      <c r="Q85" s="134" t="s">
        <v>2</v>
      </c>
      <c r="R85" s="135">
        <v>15</v>
      </c>
      <c r="S85" s="135">
        <v>5</v>
      </c>
      <c r="T85" s="135">
        <v>10</v>
      </c>
      <c r="U85" s="135">
        <f t="shared" si="61"/>
        <v>30</v>
      </c>
      <c r="V85" s="130" t="str">
        <f t="shared" si="62"/>
        <v>Control Fuerte</v>
      </c>
      <c r="W85" s="130" t="str">
        <f t="shared" si="55"/>
        <v>Cambie el valor de la probabilidad</v>
      </c>
      <c r="X85" s="130" t="s">
        <v>563</v>
      </c>
      <c r="Y85" s="18"/>
      <c r="Z85" s="18"/>
      <c r="AA85" s="25">
        <f t="shared" si="42"/>
        <v>0</v>
      </c>
      <c r="AB85" s="25">
        <f t="shared" si="43"/>
        <v>0</v>
      </c>
      <c r="AC85" s="25">
        <f t="shared" si="44"/>
        <v>0</v>
      </c>
      <c r="AD85" s="58" t="e">
        <f>VLOOKUP(AB85,MapadeCalor!$B$2:$G$6,AA85+1,0)</f>
        <v>#N/A</v>
      </c>
      <c r="AE85" s="18"/>
      <c r="AF85" s="18"/>
    </row>
    <row r="86" spans="2:32" s="14" customFormat="1" x14ac:dyDescent="0.25">
      <c r="B86" s="32"/>
      <c r="C86" s="22"/>
      <c r="D86" s="18"/>
      <c r="E86" s="47"/>
      <c r="F86" s="47"/>
      <c r="G86" s="47"/>
      <c r="H86" s="18"/>
      <c r="I86" s="18"/>
      <c r="J86" s="120">
        <f t="shared" si="63"/>
        <v>0</v>
      </c>
      <c r="K86" s="120">
        <f t="shared" si="64"/>
        <v>0</v>
      </c>
      <c r="L86" s="121">
        <f t="shared" si="65"/>
        <v>0</v>
      </c>
      <c r="M86" s="18"/>
      <c r="N86" s="47"/>
      <c r="O86" s="52"/>
      <c r="P86" s="52"/>
      <c r="Q86" s="52"/>
      <c r="R86" s="25"/>
      <c r="S86" s="25"/>
      <c r="T86" s="25"/>
      <c r="U86" s="25"/>
      <c r="V86" s="18"/>
      <c r="W86" s="18"/>
      <c r="X86" s="19"/>
      <c r="Y86" s="18"/>
      <c r="Z86" s="18"/>
      <c r="AA86" s="25">
        <f t="shared" si="42"/>
        <v>0</v>
      </c>
      <c r="AB86" s="25">
        <f t="shared" si="43"/>
        <v>0</v>
      </c>
      <c r="AC86" s="25">
        <f t="shared" si="44"/>
        <v>0</v>
      </c>
      <c r="AD86" s="58" t="e">
        <f>VLOOKUP(AB86,MapadeCalor!$B$2:$G$6,AA86+1,0)</f>
        <v>#N/A</v>
      </c>
      <c r="AE86" s="18"/>
      <c r="AF86" s="18"/>
    </row>
    <row r="87" spans="2:32" s="14" customFormat="1" x14ac:dyDescent="0.25">
      <c r="B87" s="32"/>
      <c r="C87" s="22"/>
      <c r="D87" s="18"/>
      <c r="E87" s="47"/>
      <c r="F87" s="47"/>
      <c r="G87" s="47"/>
      <c r="H87" s="18"/>
      <c r="I87" s="18"/>
      <c r="J87" s="120">
        <f t="shared" si="63"/>
        <v>0</v>
      </c>
      <c r="K87" s="120">
        <f t="shared" si="64"/>
        <v>0</v>
      </c>
      <c r="L87" s="121">
        <f t="shared" si="65"/>
        <v>0</v>
      </c>
      <c r="M87" s="18"/>
      <c r="N87" s="47"/>
      <c r="O87" s="52"/>
      <c r="P87" s="52"/>
      <c r="Q87" s="52"/>
      <c r="R87" s="25"/>
      <c r="S87" s="25"/>
      <c r="T87" s="25"/>
      <c r="U87" s="25"/>
      <c r="V87" s="18"/>
      <c r="W87" s="18"/>
      <c r="X87" s="19"/>
      <c r="Y87" s="18"/>
      <c r="Z87" s="18"/>
      <c r="AA87" s="25">
        <f t="shared" si="42"/>
        <v>0</v>
      </c>
      <c r="AB87" s="25">
        <f t="shared" si="43"/>
        <v>0</v>
      </c>
      <c r="AC87" s="25">
        <f t="shared" si="44"/>
        <v>0</v>
      </c>
      <c r="AD87" s="58" t="e">
        <f>VLOOKUP(AB87,MapadeCalor!$B$2:$G$6,AA87+1,0)</f>
        <v>#N/A</v>
      </c>
      <c r="AE87" s="18"/>
      <c r="AF87" s="18"/>
    </row>
    <row r="88" spans="2:32" x14ac:dyDescent="0.25">
      <c r="B88" s="32"/>
      <c r="C88" s="22"/>
      <c r="D88" s="126"/>
      <c r="E88" s="47"/>
      <c r="F88" s="47"/>
      <c r="G88" s="47"/>
      <c r="H88" s="126"/>
      <c r="I88" s="126"/>
      <c r="J88" s="120">
        <f t="shared" ref="J88:J89" si="66">IF(H88="Raro",1,(IF(H88="Poco Probable",2,(IF(H88="Posible",3,(IF(H88="Probable",4,(IF(H88="Casi Seguro",5,0)))))))))</f>
        <v>0</v>
      </c>
      <c r="K88" s="120">
        <f t="shared" ref="K88:K89" si="67">IF(I88="Insignificante",1,(IF(I88="Menor",2,(IF(I88="Moderado",3,(IF(I88="Mayor",4,(IF(I88="Catastrófico",5,0)))))))))</f>
        <v>0</v>
      </c>
      <c r="L88" s="121">
        <f t="shared" ref="L88:L89" si="68">J88*K88</f>
        <v>0</v>
      </c>
      <c r="M88" s="126"/>
      <c r="N88" s="47"/>
      <c r="O88" s="52"/>
      <c r="P88" s="52"/>
      <c r="Q88" s="52"/>
      <c r="R88" s="25"/>
      <c r="S88" s="25"/>
      <c r="T88" s="25"/>
      <c r="U88" s="25"/>
      <c r="V88" s="126"/>
      <c r="W88" s="126"/>
      <c r="X88" s="19"/>
      <c r="Y88" s="126"/>
      <c r="Z88" s="126"/>
      <c r="AA88" s="25">
        <f t="shared" ref="AA88:AA89" si="69">IF(Y88="Raro",1,(IF(Y88="Poco Probable",2,(IF(Y88="Posible",3,(IF(Y88="Probable",4,(IF(Y88="Casi Seguro",5,0)))))))))</f>
        <v>0</v>
      </c>
      <c r="AB88" s="25">
        <f t="shared" ref="AB88:AB89" si="70">IF(Z88="Insignificante",1,(IF(Z88="Menor",2,(IF(Z88="Moderado",3,(IF(Z88="Mayor",4,(IF(Z88="Catastrófico",5,0)))))))))</f>
        <v>0</v>
      </c>
      <c r="AC88" s="25">
        <f t="shared" ref="AC88:AC89" si="71">AA88*AB88</f>
        <v>0</v>
      </c>
      <c r="AD88" s="58" t="e">
        <f>VLOOKUP(AB88,MapadeCalor!$B$2:$G$6,AA88+1,0)</f>
        <v>#N/A</v>
      </c>
      <c r="AE88" s="126"/>
      <c r="AF88" s="126"/>
    </row>
    <row r="89" spans="2:32" x14ac:dyDescent="0.25">
      <c r="B89" s="32"/>
      <c r="C89" s="22"/>
      <c r="D89" s="126"/>
      <c r="E89" s="47"/>
      <c r="F89" s="47"/>
      <c r="G89" s="47"/>
      <c r="H89" s="126"/>
      <c r="I89" s="126"/>
      <c r="J89" s="120">
        <f t="shared" si="66"/>
        <v>0</v>
      </c>
      <c r="K89" s="120">
        <f t="shared" si="67"/>
        <v>0</v>
      </c>
      <c r="L89" s="121">
        <f t="shared" si="68"/>
        <v>0</v>
      </c>
      <c r="M89" s="126"/>
      <c r="N89" s="47"/>
      <c r="O89" s="52"/>
      <c r="P89" s="52"/>
      <c r="Q89" s="52"/>
      <c r="R89" s="25"/>
      <c r="S89" s="25"/>
      <c r="T89" s="25"/>
      <c r="U89" s="25"/>
      <c r="V89" s="126"/>
      <c r="W89" s="126"/>
      <c r="X89" s="19"/>
      <c r="Y89" s="126"/>
      <c r="Z89" s="126"/>
      <c r="AA89" s="25">
        <f t="shared" si="69"/>
        <v>0</v>
      </c>
      <c r="AB89" s="25">
        <f t="shared" si="70"/>
        <v>0</v>
      </c>
      <c r="AC89" s="25">
        <f t="shared" si="71"/>
        <v>0</v>
      </c>
      <c r="AD89" s="58" t="e">
        <f>VLOOKUP(AB89,MapadeCalor!$B$2:$G$6,AA89+1,0)</f>
        <v>#N/A</v>
      </c>
      <c r="AE89" s="126"/>
      <c r="AF89" s="126"/>
    </row>
    <row r="94" spans="2:32" x14ac:dyDescent="0.25">
      <c r="D94" s="158" t="s">
        <v>462</v>
      </c>
      <c r="E94" s="158"/>
      <c r="F94" s="158"/>
      <c r="G94" s="158"/>
      <c r="H94" s="158"/>
      <c r="I94" s="158"/>
      <c r="J94" s="102"/>
      <c r="K94" s="102"/>
      <c r="L94" s="102"/>
      <c r="M94" s="96"/>
    </row>
    <row r="95" spans="2:32" s="14" customFormat="1" x14ac:dyDescent="0.25">
      <c r="C95" s="21"/>
      <c r="D95" s="10"/>
      <c r="E95" s="96"/>
      <c r="F95" s="96"/>
      <c r="G95" s="96"/>
      <c r="H95" s="96"/>
      <c r="I95" s="96"/>
      <c r="J95" s="96"/>
      <c r="K95" s="96"/>
      <c r="L95" s="96"/>
      <c r="M95" s="96"/>
    </row>
    <row r="96" spans="2:32" x14ac:dyDescent="0.25">
      <c r="D96" s="157" t="s">
        <v>463</v>
      </c>
      <c r="E96" s="157"/>
      <c r="F96" s="97" t="s">
        <v>464</v>
      </c>
      <c r="G96" s="157" t="s">
        <v>465</v>
      </c>
      <c r="H96" s="157"/>
      <c r="I96" s="157"/>
      <c r="J96" s="14"/>
      <c r="K96" s="14"/>
      <c r="L96" s="14"/>
      <c r="M96" s="14"/>
    </row>
    <row r="97" spans="3:13" ht="15" customHeight="1" x14ac:dyDescent="0.25">
      <c r="D97" s="177" t="s">
        <v>466</v>
      </c>
      <c r="E97" s="177"/>
      <c r="F97" s="98" t="s">
        <v>473</v>
      </c>
      <c r="G97" s="177" t="s">
        <v>478</v>
      </c>
      <c r="H97" s="177"/>
      <c r="I97" s="177"/>
      <c r="J97" s="14"/>
      <c r="K97" s="14"/>
      <c r="L97" s="14"/>
      <c r="M97" s="14"/>
    </row>
    <row r="98" spans="3:13" ht="15" customHeight="1" x14ac:dyDescent="0.25">
      <c r="D98" s="177" t="s">
        <v>467</v>
      </c>
      <c r="E98" s="177"/>
      <c r="F98" s="98" t="s">
        <v>474</v>
      </c>
      <c r="G98" s="177" t="s">
        <v>468</v>
      </c>
      <c r="H98" s="177"/>
      <c r="I98" s="177"/>
      <c r="J98" s="14"/>
      <c r="K98" s="14"/>
      <c r="L98" s="14"/>
      <c r="M98" s="14"/>
    </row>
    <row r="99" spans="3:13" ht="15" customHeight="1" x14ac:dyDescent="0.25">
      <c r="D99" s="177" t="s">
        <v>469</v>
      </c>
      <c r="E99" s="177"/>
      <c r="F99" s="98" t="s">
        <v>475</v>
      </c>
      <c r="G99" s="177" t="s">
        <v>468</v>
      </c>
      <c r="H99" s="177"/>
      <c r="I99" s="177"/>
      <c r="J99" s="14"/>
      <c r="K99" s="14"/>
      <c r="L99" s="14"/>
      <c r="M99" s="14"/>
    </row>
    <row r="100" spans="3:13" x14ac:dyDescent="0.25">
      <c r="D100" s="177" t="s">
        <v>470</v>
      </c>
      <c r="E100" s="177"/>
      <c r="F100" s="98" t="s">
        <v>476</v>
      </c>
      <c r="G100" s="177" t="s">
        <v>468</v>
      </c>
      <c r="H100" s="177"/>
      <c r="I100" s="177"/>
      <c r="J100" s="14"/>
      <c r="K100" s="14"/>
      <c r="L100" s="14"/>
      <c r="M100" s="14"/>
    </row>
    <row r="101" spans="3:13" ht="25.5" customHeight="1" x14ac:dyDescent="0.25">
      <c r="D101" s="177" t="s">
        <v>471</v>
      </c>
      <c r="E101" s="177"/>
      <c r="F101" s="98" t="s">
        <v>477</v>
      </c>
      <c r="G101" s="177" t="s">
        <v>472</v>
      </c>
      <c r="H101" s="177"/>
      <c r="I101" s="177"/>
      <c r="J101" s="14"/>
      <c r="K101" s="14"/>
      <c r="L101" s="14"/>
      <c r="M101" s="14"/>
    </row>
    <row r="102" spans="3:13" s="14" customFormat="1" ht="39.75" customHeight="1" x14ac:dyDescent="0.25">
      <c r="C102" s="21"/>
      <c r="D102" s="177" t="s">
        <v>482</v>
      </c>
      <c r="E102" s="177"/>
      <c r="F102" s="98" t="s">
        <v>483</v>
      </c>
      <c r="G102" s="177" t="s">
        <v>484</v>
      </c>
      <c r="H102" s="177"/>
      <c r="I102" s="177"/>
    </row>
    <row r="103" spans="3:13" s="14" customFormat="1" ht="88.5" customHeight="1" x14ac:dyDescent="0.25">
      <c r="C103" s="21"/>
      <c r="D103" s="177" t="s">
        <v>566</v>
      </c>
      <c r="E103" s="177"/>
      <c r="F103" s="128" t="s">
        <v>567</v>
      </c>
      <c r="G103" s="177" t="s">
        <v>568</v>
      </c>
      <c r="H103" s="177"/>
      <c r="I103" s="177"/>
    </row>
    <row r="104" spans="3:13" s="14" customFormat="1" x14ac:dyDescent="0.25">
      <c r="C104" s="21"/>
      <c r="D104" s="10"/>
      <c r="E104" s="99"/>
      <c r="F104" s="99"/>
      <c r="G104" s="99"/>
      <c r="H104" s="100"/>
      <c r="I104" s="100"/>
      <c r="J104" s="100"/>
      <c r="K104" s="101"/>
      <c r="L104" s="101"/>
      <c r="M104" s="101"/>
    </row>
    <row r="105" spans="3:13" x14ac:dyDescent="0.25">
      <c r="E105" s="14"/>
      <c r="F105" s="14"/>
      <c r="G105" s="14"/>
      <c r="H105" s="14"/>
      <c r="I105" s="14"/>
      <c r="J105" s="14"/>
      <c r="K105" s="14"/>
      <c r="L105" s="14"/>
      <c r="M105" s="14"/>
    </row>
    <row r="106" spans="3:13" ht="80.25" customHeight="1" x14ac:dyDescent="0.25">
      <c r="D106" s="178" t="s">
        <v>481</v>
      </c>
      <c r="E106" s="178"/>
      <c r="F106" s="18" t="s">
        <v>480</v>
      </c>
      <c r="G106" s="178" t="s">
        <v>479</v>
      </c>
      <c r="H106" s="178"/>
      <c r="I106" s="178"/>
      <c r="J106" s="14"/>
      <c r="K106" s="14"/>
      <c r="L106" s="14"/>
      <c r="M106" s="14"/>
    </row>
  </sheetData>
  <autoFilter ref="B6:AF89" xr:uid="{A955EC26-46B0-4B4B-8FF7-22D12365E4A1}">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41">
    <mergeCell ref="G101:I101"/>
    <mergeCell ref="G106:I106"/>
    <mergeCell ref="D101:E101"/>
    <mergeCell ref="D106:E106"/>
    <mergeCell ref="D102:E102"/>
    <mergeCell ref="G102:I102"/>
    <mergeCell ref="D103:E103"/>
    <mergeCell ref="G103:I103"/>
    <mergeCell ref="G99:I99"/>
    <mergeCell ref="G100:I100"/>
    <mergeCell ref="D99:E99"/>
    <mergeCell ref="D100:E100"/>
    <mergeCell ref="G97:I97"/>
    <mergeCell ref="G98:I98"/>
    <mergeCell ref="D97:E97"/>
    <mergeCell ref="D98:E98"/>
    <mergeCell ref="B1:D4"/>
    <mergeCell ref="G96:I96"/>
    <mergeCell ref="D94:I94"/>
    <mergeCell ref="D96:E96"/>
    <mergeCell ref="B6:B7"/>
    <mergeCell ref="C6:C7"/>
    <mergeCell ref="D6:D7"/>
    <mergeCell ref="E6:E7"/>
    <mergeCell ref="E1:AD4"/>
    <mergeCell ref="Y6:AD6"/>
    <mergeCell ref="X6:X7"/>
    <mergeCell ref="N6:W6"/>
    <mergeCell ref="F6:F7"/>
    <mergeCell ref="J6:J7"/>
    <mergeCell ref="K6:K7"/>
    <mergeCell ref="L6:L7"/>
    <mergeCell ref="AE1:AF1"/>
    <mergeCell ref="AE2:AF2"/>
    <mergeCell ref="AE3:AF3"/>
    <mergeCell ref="AE4:AF4"/>
    <mergeCell ref="G6:G7"/>
    <mergeCell ref="H6:H7"/>
    <mergeCell ref="M6:M7"/>
    <mergeCell ref="I6:I7"/>
    <mergeCell ref="AE6:AF6"/>
  </mergeCells>
  <phoneticPr fontId="22" type="noConversion"/>
  <conditionalFormatting sqref="AD8:AF8 AE9:AF9 AE60:AF60 AE83:AF87 AD9:AD87 M86:M89 AD88:AF89">
    <cfRule type="cellIs" dxfId="435" priority="1329" operator="between">
      <formula>8</formula>
      <formula>10</formula>
    </cfRule>
    <cfRule type="cellIs" dxfId="434" priority="1330" operator="between">
      <formula>6</formula>
      <formula>7</formula>
    </cfRule>
    <cfRule type="cellIs" dxfId="433" priority="1331" operator="equal">
      <formula>5</formula>
    </cfRule>
    <cfRule type="cellIs" dxfId="432" priority="1332" operator="between">
      <formula>2</formula>
      <formula>4</formula>
    </cfRule>
    <cfRule type="cellIs" dxfId="431" priority="1333" operator="equal">
      <formula>"Extremo"</formula>
    </cfRule>
    <cfRule type="cellIs" dxfId="430" priority="1334" operator="equal">
      <formula>"Alto"</formula>
    </cfRule>
    <cfRule type="cellIs" dxfId="429" priority="1335" operator="equal">
      <formula>"Medio"</formula>
    </cfRule>
    <cfRule type="cellIs" dxfId="428" priority="1336" operator="equal">
      <formula>"Bajo"</formula>
    </cfRule>
  </conditionalFormatting>
  <conditionalFormatting sqref="AE34:AF37">
    <cfRule type="cellIs" dxfId="427" priority="1225" operator="between">
      <formula>8</formula>
      <formula>10</formula>
    </cfRule>
    <cfRule type="cellIs" dxfId="426" priority="1226" operator="between">
      <formula>6</formula>
      <formula>7</formula>
    </cfRule>
    <cfRule type="cellIs" dxfId="425" priority="1227" operator="equal">
      <formula>5</formula>
    </cfRule>
    <cfRule type="cellIs" dxfId="424" priority="1228" operator="between">
      <formula>2</formula>
      <formula>4</formula>
    </cfRule>
    <cfRule type="cellIs" dxfId="423" priority="1229" operator="equal">
      <formula>"Extremo"</formula>
    </cfRule>
    <cfRule type="cellIs" dxfId="422" priority="1230" operator="equal">
      <formula>"Alto"</formula>
    </cfRule>
    <cfRule type="cellIs" dxfId="421" priority="1231" operator="equal">
      <formula>"Medio"</formula>
    </cfRule>
    <cfRule type="cellIs" dxfId="420" priority="1232" operator="equal">
      <formula>"Bajo"</formula>
    </cfRule>
  </conditionalFormatting>
  <conditionalFormatting sqref="AE48:AF50">
    <cfRule type="cellIs" dxfId="419" priority="1193" operator="between">
      <formula>8</formula>
      <formula>10</formula>
    </cfRule>
    <cfRule type="cellIs" dxfId="418" priority="1194" operator="between">
      <formula>6</formula>
      <formula>7</formula>
    </cfRule>
    <cfRule type="cellIs" dxfId="417" priority="1195" operator="equal">
      <formula>5</formula>
    </cfRule>
    <cfRule type="cellIs" dxfId="416" priority="1196" operator="between">
      <formula>2</formula>
      <formula>4</formula>
    </cfRule>
    <cfRule type="cellIs" dxfId="415" priority="1197" operator="equal">
      <formula>"Extremo"</formula>
    </cfRule>
    <cfRule type="cellIs" dxfId="414" priority="1198" operator="equal">
      <formula>"Alto"</formula>
    </cfRule>
    <cfRule type="cellIs" dxfId="413" priority="1199" operator="equal">
      <formula>"Medio"</formula>
    </cfRule>
    <cfRule type="cellIs" dxfId="412" priority="1200" operator="equal">
      <formula>"Bajo"</formula>
    </cfRule>
  </conditionalFormatting>
  <conditionalFormatting sqref="AE30:AF33">
    <cfRule type="cellIs" dxfId="411" priority="521" operator="between">
      <formula>8</formula>
      <formula>10</formula>
    </cfRule>
    <cfRule type="cellIs" dxfId="410" priority="522" operator="between">
      <formula>6</formula>
      <formula>7</formula>
    </cfRule>
    <cfRule type="cellIs" dxfId="409" priority="523" operator="equal">
      <formula>5</formula>
    </cfRule>
    <cfRule type="cellIs" dxfId="408" priority="524" operator="between">
      <formula>2</formula>
      <formula>4</formula>
    </cfRule>
    <cfRule type="cellIs" dxfId="407" priority="525" operator="equal">
      <formula>"Extremo"</formula>
    </cfRule>
    <cfRule type="cellIs" dxfId="406" priority="526" operator="equal">
      <formula>"Alto"</formula>
    </cfRule>
    <cfRule type="cellIs" dxfId="405" priority="527" operator="equal">
      <formula>"Medio"</formula>
    </cfRule>
    <cfRule type="cellIs" dxfId="404" priority="528" operator="equal">
      <formula>"Bajo"</formula>
    </cfRule>
  </conditionalFormatting>
  <conditionalFormatting sqref="AE65:AF70">
    <cfRule type="cellIs" dxfId="403" priority="513" operator="between">
      <formula>8</formula>
      <formula>10</formula>
    </cfRule>
    <cfRule type="cellIs" dxfId="402" priority="514" operator="between">
      <formula>6</formula>
      <formula>7</formula>
    </cfRule>
    <cfRule type="cellIs" dxfId="401" priority="515" operator="equal">
      <formula>5</formula>
    </cfRule>
    <cfRule type="cellIs" dxfId="400" priority="516" operator="between">
      <formula>2</formula>
      <formula>4</formula>
    </cfRule>
    <cfRule type="cellIs" dxfId="399" priority="517" operator="equal">
      <formula>"Extremo"</formula>
    </cfRule>
    <cfRule type="cellIs" dxfId="398" priority="518" operator="equal">
      <formula>"Alto"</formula>
    </cfRule>
    <cfRule type="cellIs" dxfId="397" priority="519" operator="equal">
      <formula>"Medio"</formula>
    </cfRule>
    <cfRule type="cellIs" dxfId="396" priority="520" operator="equal">
      <formula>"Bajo"</formula>
    </cfRule>
  </conditionalFormatting>
  <conditionalFormatting sqref="AE19:AF20">
    <cfRule type="cellIs" dxfId="395" priority="505" operator="between">
      <formula>8</formula>
      <formula>10</formula>
    </cfRule>
    <cfRule type="cellIs" dxfId="394" priority="506" operator="between">
      <formula>6</formula>
      <formula>7</formula>
    </cfRule>
    <cfRule type="cellIs" dxfId="393" priority="507" operator="equal">
      <formula>5</formula>
    </cfRule>
    <cfRule type="cellIs" dxfId="392" priority="508" operator="between">
      <formula>2</formula>
      <formula>4</formula>
    </cfRule>
    <cfRule type="cellIs" dxfId="391" priority="509" operator="equal">
      <formula>"Extremo"</formula>
    </cfRule>
    <cfRule type="cellIs" dxfId="390" priority="510" operator="equal">
      <formula>"Alto"</formula>
    </cfRule>
    <cfRule type="cellIs" dxfId="389" priority="511" operator="equal">
      <formula>"Medio"</formula>
    </cfRule>
    <cfRule type="cellIs" dxfId="388" priority="512" operator="equal">
      <formula>"Bajo"</formula>
    </cfRule>
  </conditionalFormatting>
  <conditionalFormatting sqref="AE21:AF22">
    <cfRule type="cellIs" dxfId="387" priority="497" operator="between">
      <formula>8</formula>
      <formula>10</formula>
    </cfRule>
    <cfRule type="cellIs" dxfId="386" priority="498" operator="between">
      <formula>6</formula>
      <formula>7</formula>
    </cfRule>
    <cfRule type="cellIs" dxfId="385" priority="499" operator="equal">
      <formula>5</formula>
    </cfRule>
    <cfRule type="cellIs" dxfId="384" priority="500" operator="between">
      <formula>2</formula>
      <formula>4</formula>
    </cfRule>
    <cfRule type="cellIs" dxfId="383" priority="501" operator="equal">
      <formula>"Extremo"</formula>
    </cfRule>
    <cfRule type="cellIs" dxfId="382" priority="502" operator="equal">
      <formula>"Alto"</formula>
    </cfRule>
    <cfRule type="cellIs" dxfId="381" priority="503" operator="equal">
      <formula>"Medio"</formula>
    </cfRule>
    <cfRule type="cellIs" dxfId="380" priority="504" operator="equal">
      <formula>"Bajo"</formula>
    </cfRule>
  </conditionalFormatting>
  <conditionalFormatting sqref="AE23:AF23">
    <cfRule type="cellIs" dxfId="379" priority="489" operator="between">
      <formula>8</formula>
      <formula>10</formula>
    </cfRule>
    <cfRule type="cellIs" dxfId="378" priority="490" operator="between">
      <formula>6</formula>
      <formula>7</formula>
    </cfRule>
    <cfRule type="cellIs" dxfId="377" priority="491" operator="equal">
      <formula>5</formula>
    </cfRule>
    <cfRule type="cellIs" dxfId="376" priority="492" operator="between">
      <formula>2</formula>
      <formula>4</formula>
    </cfRule>
    <cfRule type="cellIs" dxfId="375" priority="493" operator="equal">
      <formula>"Extremo"</formula>
    </cfRule>
    <cfRule type="cellIs" dxfId="374" priority="494" operator="equal">
      <formula>"Alto"</formula>
    </cfRule>
    <cfRule type="cellIs" dxfId="373" priority="495" operator="equal">
      <formula>"Medio"</formula>
    </cfRule>
    <cfRule type="cellIs" dxfId="372" priority="496" operator="equal">
      <formula>"Bajo"</formula>
    </cfRule>
  </conditionalFormatting>
  <conditionalFormatting sqref="AE10:AF10">
    <cfRule type="cellIs" dxfId="371" priority="481" operator="between">
      <formula>8</formula>
      <formula>10</formula>
    </cfRule>
    <cfRule type="cellIs" dxfId="370" priority="482" operator="between">
      <formula>6</formula>
      <formula>7</formula>
    </cfRule>
    <cfRule type="cellIs" dxfId="369" priority="483" operator="equal">
      <formula>5</formula>
    </cfRule>
    <cfRule type="cellIs" dxfId="368" priority="484" operator="between">
      <formula>2</formula>
      <formula>4</formula>
    </cfRule>
    <cfRule type="cellIs" dxfId="367" priority="485" operator="equal">
      <formula>"Extremo"</formula>
    </cfRule>
    <cfRule type="cellIs" dxfId="366" priority="486" operator="equal">
      <formula>"Alto"</formula>
    </cfRule>
    <cfRule type="cellIs" dxfId="365" priority="487" operator="equal">
      <formula>"Medio"</formula>
    </cfRule>
    <cfRule type="cellIs" dxfId="364" priority="488" operator="equal">
      <formula>"Bajo"</formula>
    </cfRule>
  </conditionalFormatting>
  <conditionalFormatting sqref="AE12:AF13">
    <cfRule type="cellIs" dxfId="363" priority="473" operator="between">
      <formula>8</formula>
      <formula>10</formula>
    </cfRule>
    <cfRule type="cellIs" dxfId="362" priority="474" operator="between">
      <formula>6</formula>
      <formula>7</formula>
    </cfRule>
    <cfRule type="cellIs" dxfId="361" priority="475" operator="equal">
      <formula>5</formula>
    </cfRule>
    <cfRule type="cellIs" dxfId="360" priority="476" operator="between">
      <formula>2</formula>
      <formula>4</formula>
    </cfRule>
    <cfRule type="cellIs" dxfId="359" priority="477" operator="equal">
      <formula>"Extremo"</formula>
    </cfRule>
    <cfRule type="cellIs" dxfId="358" priority="478" operator="equal">
      <formula>"Alto"</formula>
    </cfRule>
    <cfRule type="cellIs" dxfId="357" priority="479" operator="equal">
      <formula>"Medio"</formula>
    </cfRule>
    <cfRule type="cellIs" dxfId="356" priority="480" operator="equal">
      <formula>"Bajo"</formula>
    </cfRule>
  </conditionalFormatting>
  <conditionalFormatting sqref="AE11:AF11">
    <cfRule type="cellIs" dxfId="355" priority="465" operator="between">
      <formula>8</formula>
      <formula>10</formula>
    </cfRule>
    <cfRule type="cellIs" dxfId="354" priority="466" operator="between">
      <formula>6</formula>
      <formula>7</formula>
    </cfRule>
    <cfRule type="cellIs" dxfId="353" priority="467" operator="equal">
      <formula>5</formula>
    </cfRule>
    <cfRule type="cellIs" dxfId="352" priority="468" operator="between">
      <formula>2</formula>
      <formula>4</formula>
    </cfRule>
    <cfRule type="cellIs" dxfId="351" priority="469" operator="equal">
      <formula>"Extremo"</formula>
    </cfRule>
    <cfRule type="cellIs" dxfId="350" priority="470" operator="equal">
      <formula>"Alto"</formula>
    </cfRule>
    <cfRule type="cellIs" dxfId="349" priority="471" operator="equal">
      <formula>"Medio"</formula>
    </cfRule>
    <cfRule type="cellIs" dxfId="348" priority="472" operator="equal">
      <formula>"Bajo"</formula>
    </cfRule>
  </conditionalFormatting>
  <conditionalFormatting sqref="AF42">
    <cfRule type="cellIs" dxfId="347" priority="457" operator="between">
      <formula>8</formula>
      <formula>10</formula>
    </cfRule>
    <cfRule type="cellIs" dxfId="346" priority="458" operator="between">
      <formula>6</formula>
      <formula>7</formula>
    </cfRule>
    <cfRule type="cellIs" dxfId="345" priority="459" operator="equal">
      <formula>5</formula>
    </cfRule>
    <cfRule type="cellIs" dxfId="344" priority="460" operator="between">
      <formula>2</formula>
      <formula>4</formula>
    </cfRule>
    <cfRule type="cellIs" dxfId="343" priority="461" operator="equal">
      <formula>"Extremo"</formula>
    </cfRule>
    <cfRule type="cellIs" dxfId="342" priority="462" operator="equal">
      <formula>"Alto"</formula>
    </cfRule>
    <cfRule type="cellIs" dxfId="341" priority="463" operator="equal">
      <formula>"Medio"</formula>
    </cfRule>
    <cfRule type="cellIs" dxfId="340" priority="464" operator="equal">
      <formula>"Bajo"</formula>
    </cfRule>
  </conditionalFormatting>
  <conditionalFormatting sqref="AE40:AF41">
    <cfRule type="cellIs" dxfId="339" priority="449" operator="between">
      <formula>8</formula>
      <formula>10</formula>
    </cfRule>
    <cfRule type="cellIs" dxfId="338" priority="450" operator="between">
      <formula>6</formula>
      <formula>7</formula>
    </cfRule>
    <cfRule type="cellIs" dxfId="337" priority="451" operator="equal">
      <formula>5</formula>
    </cfRule>
    <cfRule type="cellIs" dxfId="336" priority="452" operator="between">
      <formula>2</formula>
      <formula>4</formula>
    </cfRule>
    <cfRule type="cellIs" dxfId="335" priority="453" operator="equal">
      <formula>"Extremo"</formula>
    </cfRule>
    <cfRule type="cellIs" dxfId="334" priority="454" operator="equal">
      <formula>"Alto"</formula>
    </cfRule>
    <cfRule type="cellIs" dxfId="333" priority="455" operator="equal">
      <formula>"Medio"</formula>
    </cfRule>
    <cfRule type="cellIs" dxfId="332" priority="456" operator="equal">
      <formula>"Bajo"</formula>
    </cfRule>
  </conditionalFormatting>
  <conditionalFormatting sqref="AF43">
    <cfRule type="cellIs" dxfId="331" priority="441" operator="between">
      <formula>8</formula>
      <formula>10</formula>
    </cfRule>
    <cfRule type="cellIs" dxfId="330" priority="442" operator="between">
      <formula>6</formula>
      <formula>7</formula>
    </cfRule>
    <cfRule type="cellIs" dxfId="329" priority="443" operator="equal">
      <formula>5</formula>
    </cfRule>
    <cfRule type="cellIs" dxfId="328" priority="444" operator="between">
      <formula>2</formula>
      <formula>4</formula>
    </cfRule>
    <cfRule type="cellIs" dxfId="327" priority="445" operator="equal">
      <formula>"Extremo"</formula>
    </cfRule>
    <cfRule type="cellIs" dxfId="326" priority="446" operator="equal">
      <formula>"Alto"</formula>
    </cfRule>
    <cfRule type="cellIs" dxfId="325" priority="447" operator="equal">
      <formula>"Medio"</formula>
    </cfRule>
    <cfRule type="cellIs" dxfId="324" priority="448" operator="equal">
      <formula>"Bajo"</formula>
    </cfRule>
  </conditionalFormatting>
  <conditionalFormatting sqref="AE42">
    <cfRule type="cellIs" dxfId="323" priority="433" operator="between">
      <formula>8</formula>
      <formula>10</formula>
    </cfRule>
    <cfRule type="cellIs" dxfId="322" priority="434" operator="between">
      <formula>6</formula>
      <formula>7</formula>
    </cfRule>
    <cfRule type="cellIs" dxfId="321" priority="435" operator="equal">
      <formula>5</formula>
    </cfRule>
    <cfRule type="cellIs" dxfId="320" priority="436" operator="between">
      <formula>2</formula>
      <formula>4</formula>
    </cfRule>
    <cfRule type="cellIs" dxfId="319" priority="437" operator="equal">
      <formula>"Extremo"</formula>
    </cfRule>
    <cfRule type="cellIs" dxfId="318" priority="438" operator="equal">
      <formula>"Alto"</formula>
    </cfRule>
    <cfRule type="cellIs" dxfId="317" priority="439" operator="equal">
      <formula>"Medio"</formula>
    </cfRule>
    <cfRule type="cellIs" dxfId="316" priority="440" operator="equal">
      <formula>"Bajo"</formula>
    </cfRule>
  </conditionalFormatting>
  <conditionalFormatting sqref="AE43">
    <cfRule type="cellIs" dxfId="315" priority="425" operator="between">
      <formula>8</formula>
      <formula>10</formula>
    </cfRule>
    <cfRule type="cellIs" dxfId="314" priority="426" operator="between">
      <formula>6</formula>
      <formula>7</formula>
    </cfRule>
    <cfRule type="cellIs" dxfId="313" priority="427" operator="equal">
      <formula>5</formula>
    </cfRule>
    <cfRule type="cellIs" dxfId="312" priority="428" operator="between">
      <formula>2</formula>
      <formula>4</formula>
    </cfRule>
    <cfRule type="cellIs" dxfId="311" priority="429" operator="equal">
      <formula>"Extremo"</formula>
    </cfRule>
    <cfRule type="cellIs" dxfId="310" priority="430" operator="equal">
      <formula>"Alto"</formula>
    </cfRule>
    <cfRule type="cellIs" dxfId="309" priority="431" operator="equal">
      <formula>"Medio"</formula>
    </cfRule>
    <cfRule type="cellIs" dxfId="308" priority="432" operator="equal">
      <formula>"Bajo"</formula>
    </cfRule>
  </conditionalFormatting>
  <conditionalFormatting sqref="AE39:AF39">
    <cfRule type="cellIs" dxfId="307" priority="409" operator="between">
      <formula>8</formula>
      <formula>10</formula>
    </cfRule>
    <cfRule type="cellIs" dxfId="306" priority="410" operator="between">
      <formula>6</formula>
      <formula>7</formula>
    </cfRule>
    <cfRule type="cellIs" dxfId="305" priority="411" operator="equal">
      <formula>5</formula>
    </cfRule>
    <cfRule type="cellIs" dxfId="304" priority="412" operator="between">
      <formula>2</formula>
      <formula>4</formula>
    </cfRule>
    <cfRule type="cellIs" dxfId="303" priority="413" operator="equal">
      <formula>"Extremo"</formula>
    </cfRule>
    <cfRule type="cellIs" dxfId="302" priority="414" operator="equal">
      <formula>"Alto"</formula>
    </cfRule>
    <cfRule type="cellIs" dxfId="301" priority="415" operator="equal">
      <formula>"Medio"</formula>
    </cfRule>
    <cfRule type="cellIs" dxfId="300" priority="416" operator="equal">
      <formula>"Bajo"</formula>
    </cfRule>
  </conditionalFormatting>
  <conditionalFormatting sqref="AE57">
    <cfRule type="cellIs" dxfId="299" priority="401" operator="between">
      <formula>8</formula>
      <formula>10</formula>
    </cfRule>
    <cfRule type="cellIs" dxfId="298" priority="402" operator="between">
      <formula>6</formula>
      <formula>7</formula>
    </cfRule>
    <cfRule type="cellIs" dxfId="297" priority="403" operator="equal">
      <formula>5</formula>
    </cfRule>
    <cfRule type="cellIs" dxfId="296" priority="404" operator="between">
      <formula>2</formula>
      <formula>4</formula>
    </cfRule>
    <cfRule type="cellIs" dxfId="295" priority="405" operator="equal">
      <formula>"Extremo"</formula>
    </cfRule>
    <cfRule type="cellIs" dxfId="294" priority="406" operator="equal">
      <formula>"Alto"</formula>
    </cfRule>
    <cfRule type="cellIs" dxfId="293" priority="407" operator="equal">
      <formula>"Medio"</formula>
    </cfRule>
    <cfRule type="cellIs" dxfId="292" priority="408" operator="equal">
      <formula>"Bajo"</formula>
    </cfRule>
  </conditionalFormatting>
  <conditionalFormatting sqref="AF57">
    <cfRule type="cellIs" dxfId="291" priority="393" operator="between">
      <formula>8</formula>
      <formula>10</formula>
    </cfRule>
    <cfRule type="cellIs" dxfId="290" priority="394" operator="between">
      <formula>6</formula>
      <formula>7</formula>
    </cfRule>
    <cfRule type="cellIs" dxfId="289" priority="395" operator="equal">
      <formula>5</formula>
    </cfRule>
    <cfRule type="cellIs" dxfId="288" priority="396" operator="between">
      <formula>2</formula>
      <formula>4</formula>
    </cfRule>
    <cfRule type="cellIs" dxfId="287" priority="397" operator="equal">
      <formula>"Extremo"</formula>
    </cfRule>
    <cfRule type="cellIs" dxfId="286" priority="398" operator="equal">
      <formula>"Alto"</formula>
    </cfRule>
    <cfRule type="cellIs" dxfId="285" priority="399" operator="equal">
      <formula>"Medio"</formula>
    </cfRule>
    <cfRule type="cellIs" dxfId="284" priority="400" operator="equal">
      <formula>"Bajo"</formula>
    </cfRule>
  </conditionalFormatting>
  <conditionalFormatting sqref="AE58:AF58">
    <cfRule type="cellIs" dxfId="283" priority="385" operator="between">
      <formula>8</formula>
      <formula>10</formula>
    </cfRule>
    <cfRule type="cellIs" dxfId="282" priority="386" operator="between">
      <formula>6</formula>
      <formula>7</formula>
    </cfRule>
    <cfRule type="cellIs" dxfId="281" priority="387" operator="equal">
      <formula>5</formula>
    </cfRule>
    <cfRule type="cellIs" dxfId="280" priority="388" operator="between">
      <formula>2</formula>
      <formula>4</formula>
    </cfRule>
    <cfRule type="cellIs" dxfId="279" priority="389" operator="equal">
      <formula>"Extremo"</formula>
    </cfRule>
    <cfRule type="cellIs" dxfId="278" priority="390" operator="equal">
      <formula>"Alto"</formula>
    </cfRule>
    <cfRule type="cellIs" dxfId="277" priority="391" operator="equal">
      <formula>"Medio"</formula>
    </cfRule>
    <cfRule type="cellIs" dxfId="276" priority="392" operator="equal">
      <formula>"Bajo"</formula>
    </cfRule>
  </conditionalFormatting>
  <conditionalFormatting sqref="AF27:AF28">
    <cfRule type="cellIs" dxfId="275" priority="361" operator="between">
      <formula>8</formula>
      <formula>10</formula>
    </cfRule>
    <cfRule type="cellIs" dxfId="274" priority="362" operator="between">
      <formula>6</formula>
      <formula>7</formula>
    </cfRule>
    <cfRule type="cellIs" dxfId="273" priority="363" operator="equal">
      <formula>5</formula>
    </cfRule>
    <cfRule type="cellIs" dxfId="272" priority="364" operator="between">
      <formula>2</formula>
      <formula>4</formula>
    </cfRule>
    <cfRule type="cellIs" dxfId="271" priority="365" operator="equal">
      <formula>"Extremo"</formula>
    </cfRule>
    <cfRule type="cellIs" dxfId="270" priority="366" operator="equal">
      <formula>"Alto"</formula>
    </cfRule>
    <cfRule type="cellIs" dxfId="269" priority="367" operator="equal">
      <formula>"Medio"</formula>
    </cfRule>
    <cfRule type="cellIs" dxfId="268" priority="368" operator="equal">
      <formula>"Bajo"</formula>
    </cfRule>
  </conditionalFormatting>
  <conditionalFormatting sqref="AE15">
    <cfRule type="cellIs" dxfId="267" priority="353" operator="between">
      <formula>8</formula>
      <formula>10</formula>
    </cfRule>
    <cfRule type="cellIs" dxfId="266" priority="354" operator="between">
      <formula>6</formula>
      <formula>7</formula>
    </cfRule>
    <cfRule type="cellIs" dxfId="265" priority="355" operator="equal">
      <formula>5</formula>
    </cfRule>
    <cfRule type="cellIs" dxfId="264" priority="356" operator="between">
      <formula>2</formula>
      <formula>4</formula>
    </cfRule>
    <cfRule type="cellIs" dxfId="263" priority="357" operator="equal">
      <formula>"Extremo"</formula>
    </cfRule>
    <cfRule type="cellIs" dxfId="262" priority="358" operator="equal">
      <formula>"Alto"</formula>
    </cfRule>
    <cfRule type="cellIs" dxfId="261" priority="359" operator="equal">
      <formula>"Medio"</formula>
    </cfRule>
    <cfRule type="cellIs" dxfId="260" priority="360" operator="equal">
      <formula>"Bajo"</formula>
    </cfRule>
  </conditionalFormatting>
  <conditionalFormatting sqref="AE16:AE18">
    <cfRule type="cellIs" dxfId="259" priority="345" operator="between">
      <formula>8</formula>
      <formula>10</formula>
    </cfRule>
    <cfRule type="cellIs" dxfId="258" priority="346" operator="between">
      <formula>6</formula>
      <formula>7</formula>
    </cfRule>
    <cfRule type="cellIs" dxfId="257" priority="347" operator="equal">
      <formula>5</formula>
    </cfRule>
    <cfRule type="cellIs" dxfId="256" priority="348" operator="between">
      <formula>2</formula>
      <formula>4</formula>
    </cfRule>
    <cfRule type="cellIs" dxfId="255" priority="349" operator="equal">
      <formula>"Extremo"</formula>
    </cfRule>
    <cfRule type="cellIs" dxfId="254" priority="350" operator="equal">
      <formula>"Alto"</formula>
    </cfRule>
    <cfRule type="cellIs" dxfId="253" priority="351" operator="equal">
      <formula>"Medio"</formula>
    </cfRule>
    <cfRule type="cellIs" dxfId="252" priority="352" operator="equal">
      <formula>"Bajo"</formula>
    </cfRule>
  </conditionalFormatting>
  <conditionalFormatting sqref="AE14:AF14">
    <cfRule type="cellIs" dxfId="251" priority="337" operator="between">
      <formula>8</formula>
      <formula>10</formula>
    </cfRule>
    <cfRule type="cellIs" dxfId="250" priority="338" operator="between">
      <formula>6</formula>
      <formula>7</formula>
    </cfRule>
    <cfRule type="cellIs" dxfId="249" priority="339" operator="equal">
      <formula>5</formula>
    </cfRule>
    <cfRule type="cellIs" dxfId="248" priority="340" operator="between">
      <formula>2</formula>
      <formula>4</formula>
    </cfRule>
    <cfRule type="cellIs" dxfId="247" priority="341" operator="equal">
      <formula>"Extremo"</formula>
    </cfRule>
    <cfRule type="cellIs" dxfId="246" priority="342" operator="equal">
      <formula>"Alto"</formula>
    </cfRule>
    <cfRule type="cellIs" dxfId="245" priority="343" operator="equal">
      <formula>"Medio"</formula>
    </cfRule>
    <cfRule type="cellIs" dxfId="244" priority="344" operator="equal">
      <formula>"Bajo"</formula>
    </cfRule>
  </conditionalFormatting>
  <conditionalFormatting sqref="AF15">
    <cfRule type="cellIs" dxfId="243" priority="329" operator="between">
      <formula>8</formula>
      <formula>10</formula>
    </cfRule>
    <cfRule type="cellIs" dxfId="242" priority="330" operator="between">
      <formula>6</formula>
      <formula>7</formula>
    </cfRule>
    <cfRule type="cellIs" dxfId="241" priority="331" operator="equal">
      <formula>5</formula>
    </cfRule>
    <cfRule type="cellIs" dxfId="240" priority="332" operator="between">
      <formula>2</formula>
      <formula>4</formula>
    </cfRule>
    <cfRule type="cellIs" dxfId="239" priority="333" operator="equal">
      <formula>"Extremo"</formula>
    </cfRule>
    <cfRule type="cellIs" dxfId="238" priority="334" operator="equal">
      <formula>"Alto"</formula>
    </cfRule>
    <cfRule type="cellIs" dxfId="237" priority="335" operator="equal">
      <formula>"Medio"</formula>
    </cfRule>
    <cfRule type="cellIs" dxfId="236" priority="336" operator="equal">
      <formula>"Bajo"</formula>
    </cfRule>
  </conditionalFormatting>
  <conditionalFormatting sqref="AF16">
    <cfRule type="cellIs" dxfId="235" priority="321" operator="between">
      <formula>8</formula>
      <formula>10</formula>
    </cfRule>
    <cfRule type="cellIs" dxfId="234" priority="322" operator="between">
      <formula>6</formula>
      <formula>7</formula>
    </cfRule>
    <cfRule type="cellIs" dxfId="233" priority="323" operator="equal">
      <formula>5</formula>
    </cfRule>
    <cfRule type="cellIs" dxfId="232" priority="324" operator="between">
      <formula>2</formula>
      <formula>4</formula>
    </cfRule>
    <cfRule type="cellIs" dxfId="231" priority="325" operator="equal">
      <formula>"Extremo"</formula>
    </cfRule>
    <cfRule type="cellIs" dxfId="230" priority="326" operator="equal">
      <formula>"Alto"</formula>
    </cfRule>
    <cfRule type="cellIs" dxfId="229" priority="327" operator="equal">
      <formula>"Medio"</formula>
    </cfRule>
    <cfRule type="cellIs" dxfId="228" priority="328" operator="equal">
      <formula>"Bajo"</formula>
    </cfRule>
  </conditionalFormatting>
  <conditionalFormatting sqref="AF17">
    <cfRule type="cellIs" dxfId="227" priority="313" operator="between">
      <formula>8</formula>
      <formula>10</formula>
    </cfRule>
    <cfRule type="cellIs" dxfId="226" priority="314" operator="between">
      <formula>6</formula>
      <formula>7</formula>
    </cfRule>
    <cfRule type="cellIs" dxfId="225" priority="315" operator="equal">
      <formula>5</formula>
    </cfRule>
    <cfRule type="cellIs" dxfId="224" priority="316" operator="between">
      <formula>2</formula>
      <formula>4</formula>
    </cfRule>
    <cfRule type="cellIs" dxfId="223" priority="317" operator="equal">
      <formula>"Extremo"</formula>
    </cfRule>
    <cfRule type="cellIs" dxfId="222" priority="318" operator="equal">
      <formula>"Alto"</formula>
    </cfRule>
    <cfRule type="cellIs" dxfId="221" priority="319" operator="equal">
      <formula>"Medio"</formula>
    </cfRule>
    <cfRule type="cellIs" dxfId="220" priority="320" operator="equal">
      <formula>"Bajo"</formula>
    </cfRule>
  </conditionalFormatting>
  <conditionalFormatting sqref="AF18">
    <cfRule type="cellIs" dxfId="219" priority="305" operator="between">
      <formula>8</formula>
      <formula>10</formula>
    </cfRule>
    <cfRule type="cellIs" dxfId="218" priority="306" operator="between">
      <formula>6</formula>
      <formula>7</formula>
    </cfRule>
    <cfRule type="cellIs" dxfId="217" priority="307" operator="equal">
      <formula>5</formula>
    </cfRule>
    <cfRule type="cellIs" dxfId="216" priority="308" operator="between">
      <formula>2</formula>
      <formula>4</formula>
    </cfRule>
    <cfRule type="cellIs" dxfId="215" priority="309" operator="equal">
      <formula>"Extremo"</formula>
    </cfRule>
    <cfRule type="cellIs" dxfId="214" priority="310" operator="equal">
      <formula>"Alto"</formula>
    </cfRule>
    <cfRule type="cellIs" dxfId="213" priority="311" operator="equal">
      <formula>"Medio"</formula>
    </cfRule>
    <cfRule type="cellIs" dxfId="212" priority="312" operator="equal">
      <formula>"Bajo"</formula>
    </cfRule>
  </conditionalFormatting>
  <conditionalFormatting sqref="AE54:AF54">
    <cfRule type="cellIs" dxfId="211" priority="297" operator="between">
      <formula>8</formula>
      <formula>10</formula>
    </cfRule>
    <cfRule type="cellIs" dxfId="210" priority="298" operator="between">
      <formula>6</formula>
      <formula>7</formula>
    </cfRule>
    <cfRule type="cellIs" dxfId="209" priority="299" operator="equal">
      <formula>5</formula>
    </cfRule>
    <cfRule type="cellIs" dxfId="208" priority="300" operator="between">
      <formula>2</formula>
      <formula>4</formula>
    </cfRule>
    <cfRule type="cellIs" dxfId="207" priority="301" operator="equal">
      <formula>"Extremo"</formula>
    </cfRule>
    <cfRule type="cellIs" dxfId="206" priority="302" operator="equal">
      <formula>"Alto"</formula>
    </cfRule>
    <cfRule type="cellIs" dxfId="205" priority="303" operator="equal">
      <formula>"Medio"</formula>
    </cfRule>
    <cfRule type="cellIs" dxfId="204" priority="304" operator="equal">
      <formula>"Bajo"</formula>
    </cfRule>
  </conditionalFormatting>
  <conditionalFormatting sqref="AE55:AF55">
    <cfRule type="cellIs" dxfId="203" priority="289" operator="between">
      <formula>8</formula>
      <formula>10</formula>
    </cfRule>
    <cfRule type="cellIs" dxfId="202" priority="290" operator="between">
      <formula>6</formula>
      <formula>7</formula>
    </cfRule>
    <cfRule type="cellIs" dxfId="201" priority="291" operator="equal">
      <formula>5</formula>
    </cfRule>
    <cfRule type="cellIs" dxfId="200" priority="292" operator="between">
      <formula>2</formula>
      <formula>4</formula>
    </cfRule>
    <cfRule type="cellIs" dxfId="199" priority="293" operator="equal">
      <formula>"Extremo"</formula>
    </cfRule>
    <cfRule type="cellIs" dxfId="198" priority="294" operator="equal">
      <formula>"Alto"</formula>
    </cfRule>
    <cfRule type="cellIs" dxfId="197" priority="295" operator="equal">
      <formula>"Medio"</formula>
    </cfRule>
    <cfRule type="cellIs" dxfId="196" priority="296" operator="equal">
      <formula>"Bajo"</formula>
    </cfRule>
  </conditionalFormatting>
  <conditionalFormatting sqref="AE56:AF56">
    <cfRule type="cellIs" dxfId="195" priority="281" operator="between">
      <formula>8</formula>
      <formula>10</formula>
    </cfRule>
    <cfRule type="cellIs" dxfId="194" priority="282" operator="between">
      <formula>6</formula>
      <formula>7</formula>
    </cfRule>
    <cfRule type="cellIs" dxfId="193" priority="283" operator="equal">
      <formula>5</formula>
    </cfRule>
    <cfRule type="cellIs" dxfId="192" priority="284" operator="between">
      <formula>2</formula>
      <formula>4</formula>
    </cfRule>
    <cfRule type="cellIs" dxfId="191" priority="285" operator="equal">
      <formula>"Extremo"</formula>
    </cfRule>
    <cfRule type="cellIs" dxfId="190" priority="286" operator="equal">
      <formula>"Alto"</formula>
    </cfRule>
    <cfRule type="cellIs" dxfId="189" priority="287" operator="equal">
      <formula>"Medio"</formula>
    </cfRule>
    <cfRule type="cellIs" dxfId="188" priority="288" operator="equal">
      <formula>"Bajo"</formula>
    </cfRule>
  </conditionalFormatting>
  <conditionalFormatting sqref="AE61:AF64">
    <cfRule type="cellIs" dxfId="187" priority="273" operator="between">
      <formula>8</formula>
      <formula>10</formula>
    </cfRule>
    <cfRule type="cellIs" dxfId="186" priority="274" operator="between">
      <formula>6</formula>
      <formula>7</formula>
    </cfRule>
    <cfRule type="cellIs" dxfId="185" priority="275" operator="equal">
      <formula>5</formula>
    </cfRule>
    <cfRule type="cellIs" dxfId="184" priority="276" operator="between">
      <formula>2</formula>
      <formula>4</formula>
    </cfRule>
    <cfRule type="cellIs" dxfId="183" priority="277" operator="equal">
      <formula>"Extremo"</formula>
    </cfRule>
    <cfRule type="cellIs" dxfId="182" priority="278" operator="equal">
      <formula>"Alto"</formula>
    </cfRule>
    <cfRule type="cellIs" dxfId="181" priority="279" operator="equal">
      <formula>"Medio"</formula>
    </cfRule>
    <cfRule type="cellIs" dxfId="180" priority="280" operator="equal">
      <formula>"Bajo"</formula>
    </cfRule>
  </conditionalFormatting>
  <conditionalFormatting sqref="AE73:AE76">
    <cfRule type="cellIs" dxfId="179" priority="265" operator="between">
      <formula>8</formula>
      <formula>10</formula>
    </cfRule>
    <cfRule type="cellIs" dxfId="178" priority="266" operator="between">
      <formula>6</formula>
      <formula>7</formula>
    </cfRule>
    <cfRule type="cellIs" dxfId="177" priority="267" operator="equal">
      <formula>5</formula>
    </cfRule>
    <cfRule type="cellIs" dxfId="176" priority="268" operator="between">
      <formula>2</formula>
      <formula>4</formula>
    </cfRule>
    <cfRule type="cellIs" dxfId="175" priority="269" operator="equal">
      <formula>"Extremo"</formula>
    </cfRule>
    <cfRule type="cellIs" dxfId="174" priority="270" operator="equal">
      <formula>"Alto"</formula>
    </cfRule>
    <cfRule type="cellIs" dxfId="173" priority="271" operator="equal">
      <formula>"Medio"</formula>
    </cfRule>
    <cfRule type="cellIs" dxfId="172" priority="272" operator="equal">
      <formula>"Bajo"</formula>
    </cfRule>
  </conditionalFormatting>
  <conditionalFormatting sqref="AE78:AE82">
    <cfRule type="cellIs" dxfId="171" priority="257" operator="between">
      <formula>8</formula>
      <formula>10</formula>
    </cfRule>
    <cfRule type="cellIs" dxfId="170" priority="258" operator="between">
      <formula>6</formula>
      <formula>7</formula>
    </cfRule>
    <cfRule type="cellIs" dxfId="169" priority="259" operator="equal">
      <formula>5</formula>
    </cfRule>
    <cfRule type="cellIs" dxfId="168" priority="260" operator="between">
      <formula>2</formula>
      <formula>4</formula>
    </cfRule>
    <cfRule type="cellIs" dxfId="167" priority="261" operator="equal">
      <formula>"Extremo"</formula>
    </cfRule>
    <cfRule type="cellIs" dxfId="166" priority="262" operator="equal">
      <formula>"Alto"</formula>
    </cfRule>
    <cfRule type="cellIs" dxfId="165" priority="263" operator="equal">
      <formula>"Medio"</formula>
    </cfRule>
    <cfRule type="cellIs" dxfId="164" priority="264" operator="equal">
      <formula>"Bajo"</formula>
    </cfRule>
  </conditionalFormatting>
  <conditionalFormatting sqref="AE77">
    <cfRule type="cellIs" dxfId="163" priority="249" operator="between">
      <formula>8</formula>
      <formula>10</formula>
    </cfRule>
    <cfRule type="cellIs" dxfId="162" priority="250" operator="between">
      <formula>6</formula>
      <formula>7</formula>
    </cfRule>
    <cfRule type="cellIs" dxfId="161" priority="251" operator="equal">
      <formula>5</formula>
    </cfRule>
    <cfRule type="cellIs" dxfId="160" priority="252" operator="between">
      <formula>2</formula>
      <formula>4</formula>
    </cfRule>
    <cfRule type="cellIs" dxfId="159" priority="253" operator="equal">
      <formula>"Extremo"</formula>
    </cfRule>
    <cfRule type="cellIs" dxfId="158" priority="254" operator="equal">
      <formula>"Alto"</formula>
    </cfRule>
    <cfRule type="cellIs" dxfId="157" priority="255" operator="equal">
      <formula>"Medio"</formula>
    </cfRule>
    <cfRule type="cellIs" dxfId="156" priority="256" operator="equal">
      <formula>"Bajo"</formula>
    </cfRule>
  </conditionalFormatting>
  <conditionalFormatting sqref="AF77">
    <cfRule type="cellIs" dxfId="155" priority="241" operator="between">
      <formula>8</formula>
      <formula>10</formula>
    </cfRule>
    <cfRule type="cellIs" dxfId="154" priority="242" operator="between">
      <formula>6</formula>
      <formula>7</formula>
    </cfRule>
    <cfRule type="cellIs" dxfId="153" priority="243" operator="equal">
      <formula>5</formula>
    </cfRule>
    <cfRule type="cellIs" dxfId="152" priority="244" operator="between">
      <formula>2</formula>
      <formula>4</formula>
    </cfRule>
    <cfRule type="cellIs" dxfId="151" priority="245" operator="equal">
      <formula>"Extremo"</formula>
    </cfRule>
    <cfRule type="cellIs" dxfId="150" priority="246" operator="equal">
      <formula>"Alto"</formula>
    </cfRule>
    <cfRule type="cellIs" dxfId="149" priority="247" operator="equal">
      <formula>"Medio"</formula>
    </cfRule>
    <cfRule type="cellIs" dxfId="148" priority="248" operator="equal">
      <formula>"Bajo"</formula>
    </cfRule>
  </conditionalFormatting>
  <conditionalFormatting sqref="AF76">
    <cfRule type="cellIs" dxfId="147" priority="233" operator="between">
      <formula>8</formula>
      <formula>10</formula>
    </cfRule>
    <cfRule type="cellIs" dxfId="146" priority="234" operator="between">
      <formula>6</formula>
      <formula>7</formula>
    </cfRule>
    <cfRule type="cellIs" dxfId="145" priority="235" operator="equal">
      <formula>5</formula>
    </cfRule>
    <cfRule type="cellIs" dxfId="144" priority="236" operator="between">
      <formula>2</formula>
      <formula>4</formula>
    </cfRule>
    <cfRule type="cellIs" dxfId="143" priority="237" operator="equal">
      <formula>"Extremo"</formula>
    </cfRule>
    <cfRule type="cellIs" dxfId="142" priority="238" operator="equal">
      <formula>"Alto"</formula>
    </cfRule>
    <cfRule type="cellIs" dxfId="141" priority="239" operator="equal">
      <formula>"Medio"</formula>
    </cfRule>
    <cfRule type="cellIs" dxfId="140" priority="240" operator="equal">
      <formula>"Bajo"</formula>
    </cfRule>
  </conditionalFormatting>
  <conditionalFormatting sqref="AF78">
    <cfRule type="cellIs" dxfId="139" priority="225" operator="between">
      <formula>8</formula>
      <formula>10</formula>
    </cfRule>
    <cfRule type="cellIs" dxfId="138" priority="226" operator="between">
      <formula>6</formula>
      <formula>7</formula>
    </cfRule>
    <cfRule type="cellIs" dxfId="137" priority="227" operator="equal">
      <formula>5</formula>
    </cfRule>
    <cfRule type="cellIs" dxfId="136" priority="228" operator="between">
      <formula>2</formula>
      <formula>4</formula>
    </cfRule>
    <cfRule type="cellIs" dxfId="135" priority="229" operator="equal">
      <formula>"Extremo"</formula>
    </cfRule>
    <cfRule type="cellIs" dxfId="134" priority="230" operator="equal">
      <formula>"Alto"</formula>
    </cfRule>
    <cfRule type="cellIs" dxfId="133" priority="231" operator="equal">
      <formula>"Medio"</formula>
    </cfRule>
    <cfRule type="cellIs" dxfId="132" priority="232" operator="equal">
      <formula>"Bajo"</formula>
    </cfRule>
  </conditionalFormatting>
  <conditionalFormatting sqref="AF79:AF82">
    <cfRule type="cellIs" dxfId="131" priority="217" operator="between">
      <formula>8</formula>
      <formula>10</formula>
    </cfRule>
    <cfRule type="cellIs" dxfId="130" priority="218" operator="between">
      <formula>6</formula>
      <formula>7</formula>
    </cfRule>
    <cfRule type="cellIs" dxfId="129" priority="219" operator="equal">
      <formula>5</formula>
    </cfRule>
    <cfRule type="cellIs" dxfId="128" priority="220" operator="between">
      <formula>2</formula>
      <formula>4</formula>
    </cfRule>
    <cfRule type="cellIs" dxfId="127" priority="221" operator="equal">
      <formula>"Extremo"</formula>
    </cfRule>
    <cfRule type="cellIs" dxfId="126" priority="222" operator="equal">
      <formula>"Alto"</formula>
    </cfRule>
    <cfRule type="cellIs" dxfId="125" priority="223" operator="equal">
      <formula>"Medio"</formula>
    </cfRule>
    <cfRule type="cellIs" dxfId="124" priority="224" operator="equal">
      <formula>"Bajo"</formula>
    </cfRule>
  </conditionalFormatting>
  <conditionalFormatting sqref="AF75">
    <cfRule type="cellIs" dxfId="123" priority="209" operator="between">
      <formula>8</formula>
      <formula>10</formula>
    </cfRule>
    <cfRule type="cellIs" dxfId="122" priority="210" operator="between">
      <formula>6</formula>
      <formula>7</formula>
    </cfRule>
    <cfRule type="cellIs" dxfId="121" priority="211" operator="equal">
      <formula>5</formula>
    </cfRule>
    <cfRule type="cellIs" dxfId="120" priority="212" operator="between">
      <formula>2</formula>
      <formula>4</formula>
    </cfRule>
    <cfRule type="cellIs" dxfId="119" priority="213" operator="equal">
      <formula>"Extremo"</formula>
    </cfRule>
    <cfRule type="cellIs" dxfId="118" priority="214" operator="equal">
      <formula>"Alto"</formula>
    </cfRule>
    <cfRule type="cellIs" dxfId="117" priority="215" operator="equal">
      <formula>"Medio"</formula>
    </cfRule>
    <cfRule type="cellIs" dxfId="116" priority="216" operator="equal">
      <formula>"Bajo"</formula>
    </cfRule>
  </conditionalFormatting>
  <conditionalFormatting sqref="AF74">
    <cfRule type="cellIs" dxfId="115" priority="201" operator="between">
      <formula>8</formula>
      <formula>10</formula>
    </cfRule>
    <cfRule type="cellIs" dxfId="114" priority="202" operator="between">
      <formula>6</formula>
      <formula>7</formula>
    </cfRule>
    <cfRule type="cellIs" dxfId="113" priority="203" operator="equal">
      <formula>5</formula>
    </cfRule>
    <cfRule type="cellIs" dxfId="112" priority="204" operator="between">
      <formula>2</formula>
      <formula>4</formula>
    </cfRule>
    <cfRule type="cellIs" dxfId="111" priority="205" operator="equal">
      <formula>"Extremo"</formula>
    </cfRule>
    <cfRule type="cellIs" dxfId="110" priority="206" operator="equal">
      <formula>"Alto"</formula>
    </cfRule>
    <cfRule type="cellIs" dxfId="109" priority="207" operator="equal">
      <formula>"Medio"</formula>
    </cfRule>
    <cfRule type="cellIs" dxfId="108" priority="208" operator="equal">
      <formula>"Bajo"</formula>
    </cfRule>
  </conditionalFormatting>
  <conditionalFormatting sqref="AF73">
    <cfRule type="cellIs" dxfId="107" priority="193" operator="between">
      <formula>8</formula>
      <formula>10</formula>
    </cfRule>
    <cfRule type="cellIs" dxfId="106" priority="194" operator="between">
      <formula>6</formula>
      <formula>7</formula>
    </cfRule>
    <cfRule type="cellIs" dxfId="105" priority="195" operator="equal">
      <formula>5</formula>
    </cfRule>
    <cfRule type="cellIs" dxfId="104" priority="196" operator="between">
      <formula>2</formula>
      <formula>4</formula>
    </cfRule>
    <cfRule type="cellIs" dxfId="103" priority="197" operator="equal">
      <formula>"Extremo"</formula>
    </cfRule>
    <cfRule type="cellIs" dxfId="102" priority="198" operator="equal">
      <formula>"Alto"</formula>
    </cfRule>
    <cfRule type="cellIs" dxfId="101" priority="199" operator="equal">
      <formula>"Medio"</formula>
    </cfRule>
    <cfRule type="cellIs" dxfId="100" priority="200" operator="equal">
      <formula>"Bajo"</formula>
    </cfRule>
  </conditionalFormatting>
  <conditionalFormatting sqref="AE45">
    <cfRule type="cellIs" dxfId="99" priority="185" operator="between">
      <formula>8</formula>
      <formula>10</formula>
    </cfRule>
    <cfRule type="cellIs" dxfId="98" priority="186" operator="between">
      <formula>6</formula>
      <formula>7</formula>
    </cfRule>
    <cfRule type="cellIs" dxfId="97" priority="187" operator="equal">
      <formula>5</formula>
    </cfRule>
    <cfRule type="cellIs" dxfId="96" priority="188" operator="between">
      <formula>2</formula>
      <formula>4</formula>
    </cfRule>
    <cfRule type="cellIs" dxfId="95" priority="189" operator="equal">
      <formula>"Extremo"</formula>
    </cfRule>
    <cfRule type="cellIs" dxfId="94" priority="190" operator="equal">
      <formula>"Alto"</formula>
    </cfRule>
    <cfRule type="cellIs" dxfId="93" priority="191" operator="equal">
      <formula>"Medio"</formula>
    </cfRule>
    <cfRule type="cellIs" dxfId="92" priority="192" operator="equal">
      <formula>"Bajo"</formula>
    </cfRule>
  </conditionalFormatting>
  <conditionalFormatting sqref="AE44:AF44">
    <cfRule type="cellIs" dxfId="91" priority="177" operator="between">
      <formula>8</formula>
      <formula>10</formula>
    </cfRule>
    <cfRule type="cellIs" dxfId="90" priority="178" operator="between">
      <formula>6</formula>
      <formula>7</formula>
    </cfRule>
    <cfRule type="cellIs" dxfId="89" priority="179" operator="equal">
      <formula>5</formula>
    </cfRule>
    <cfRule type="cellIs" dxfId="88" priority="180" operator="between">
      <formula>2</formula>
      <formula>4</formula>
    </cfRule>
    <cfRule type="cellIs" dxfId="87" priority="181" operator="equal">
      <formula>"Extremo"</formula>
    </cfRule>
    <cfRule type="cellIs" dxfId="86" priority="182" operator="equal">
      <formula>"Alto"</formula>
    </cfRule>
    <cfRule type="cellIs" dxfId="85" priority="183" operator="equal">
      <formula>"Medio"</formula>
    </cfRule>
    <cfRule type="cellIs" dxfId="84" priority="184" operator="equal">
      <formula>"Bajo"</formula>
    </cfRule>
  </conditionalFormatting>
  <conditionalFormatting sqref="AF45">
    <cfRule type="cellIs" dxfId="83" priority="169" operator="between">
      <formula>8</formula>
      <formula>10</formula>
    </cfRule>
    <cfRule type="cellIs" dxfId="82" priority="170" operator="between">
      <formula>6</formula>
      <formula>7</formula>
    </cfRule>
    <cfRule type="cellIs" dxfId="81" priority="171" operator="equal">
      <formula>5</formula>
    </cfRule>
    <cfRule type="cellIs" dxfId="80" priority="172" operator="between">
      <formula>2</formula>
      <formula>4</formula>
    </cfRule>
    <cfRule type="cellIs" dxfId="79" priority="173" operator="equal">
      <formula>"Extremo"</formula>
    </cfRule>
    <cfRule type="cellIs" dxfId="78" priority="174" operator="equal">
      <formula>"Alto"</formula>
    </cfRule>
    <cfRule type="cellIs" dxfId="77" priority="175" operator="equal">
      <formula>"Medio"</formula>
    </cfRule>
    <cfRule type="cellIs" dxfId="76" priority="176" operator="equal">
      <formula>"Bajo"</formula>
    </cfRule>
  </conditionalFormatting>
  <conditionalFormatting sqref="AF46:AF47">
    <cfRule type="cellIs" dxfId="75" priority="161" operator="between">
      <formula>8</formula>
      <formula>10</formula>
    </cfRule>
    <cfRule type="cellIs" dxfId="74" priority="162" operator="between">
      <formula>6</formula>
      <formula>7</formula>
    </cfRule>
    <cfRule type="cellIs" dxfId="73" priority="163" operator="equal">
      <formula>5</formula>
    </cfRule>
    <cfRule type="cellIs" dxfId="72" priority="164" operator="between">
      <formula>2</formula>
      <formula>4</formula>
    </cfRule>
    <cfRule type="cellIs" dxfId="71" priority="165" operator="equal">
      <formula>"Extremo"</formula>
    </cfRule>
    <cfRule type="cellIs" dxfId="70" priority="166" operator="equal">
      <formula>"Alto"</formula>
    </cfRule>
    <cfRule type="cellIs" dxfId="69" priority="167" operator="equal">
      <formula>"Medio"</formula>
    </cfRule>
    <cfRule type="cellIs" dxfId="68" priority="168" operator="equal">
      <formula>"Bajo"</formula>
    </cfRule>
  </conditionalFormatting>
  <conditionalFormatting sqref="AF51:AF53">
    <cfRule type="cellIs" dxfId="67" priority="153" operator="between">
      <formula>8</formula>
      <formula>10</formula>
    </cfRule>
    <cfRule type="cellIs" dxfId="66" priority="154" operator="between">
      <formula>6</formula>
      <formula>7</formula>
    </cfRule>
    <cfRule type="cellIs" dxfId="65" priority="155" operator="equal">
      <formula>5</formula>
    </cfRule>
    <cfRule type="cellIs" dxfId="64" priority="156" operator="between">
      <formula>2</formula>
      <formula>4</formula>
    </cfRule>
    <cfRule type="cellIs" dxfId="63" priority="157" operator="equal">
      <formula>"Extremo"</formula>
    </cfRule>
    <cfRule type="cellIs" dxfId="62" priority="158" operator="equal">
      <formula>"Alto"</formula>
    </cfRule>
    <cfRule type="cellIs" dxfId="61" priority="159" operator="equal">
      <formula>"Medio"</formula>
    </cfRule>
    <cfRule type="cellIs" dxfId="60" priority="160" operator="equal">
      <formula>"Bajo"</formula>
    </cfRule>
  </conditionalFormatting>
  <conditionalFormatting sqref="AE71:AF72">
    <cfRule type="cellIs" dxfId="59" priority="57" operator="between">
      <formula>8</formula>
      <formula>10</formula>
    </cfRule>
    <cfRule type="cellIs" dxfId="58" priority="58" operator="between">
      <formula>6</formula>
      <formula>7</formula>
    </cfRule>
    <cfRule type="cellIs" dxfId="57" priority="59" operator="equal">
      <formula>5</formula>
    </cfRule>
    <cfRule type="cellIs" dxfId="56" priority="60" operator="between">
      <formula>2</formula>
      <formula>4</formula>
    </cfRule>
    <cfRule type="cellIs" dxfId="55" priority="61" operator="equal">
      <formula>"Extremo"</formula>
    </cfRule>
    <cfRule type="cellIs" dxfId="54" priority="62" operator="equal">
      <formula>"Alto"</formula>
    </cfRule>
    <cfRule type="cellIs" dxfId="53" priority="63" operator="equal">
      <formula>"Medio"</formula>
    </cfRule>
    <cfRule type="cellIs" dxfId="52" priority="64" operator="equal">
      <formula>"Bajo"</formula>
    </cfRule>
  </conditionalFormatting>
  <conditionalFormatting sqref="AE29:AF29">
    <cfRule type="cellIs" dxfId="51" priority="49" operator="between">
      <formula>8</formula>
      <formula>10</formula>
    </cfRule>
    <cfRule type="cellIs" dxfId="50" priority="50" operator="between">
      <formula>6</formula>
      <formula>7</formula>
    </cfRule>
    <cfRule type="cellIs" dxfId="49" priority="51" operator="equal">
      <formula>5</formula>
    </cfRule>
    <cfRule type="cellIs" dxfId="48" priority="52" operator="between">
      <formula>2</formula>
      <formula>4</formula>
    </cfRule>
    <cfRule type="cellIs" dxfId="47" priority="53" operator="equal">
      <formula>"Extremo"</formula>
    </cfRule>
    <cfRule type="cellIs" dxfId="46" priority="54" operator="equal">
      <formula>"Alto"</formula>
    </cfRule>
    <cfRule type="cellIs" dxfId="45" priority="55" operator="equal">
      <formula>"Medio"</formula>
    </cfRule>
    <cfRule type="cellIs" dxfId="44" priority="56" operator="equal">
      <formula>"Bajo"</formula>
    </cfRule>
  </conditionalFormatting>
  <conditionalFormatting sqref="AE24:AF26">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F38">
    <cfRule type="cellIs" dxfId="35" priority="25" operator="between">
      <formula>8</formula>
      <formula>10</formula>
    </cfRule>
    <cfRule type="cellIs" dxfId="34" priority="26" operator="between">
      <formula>6</formula>
      <formula>7</formula>
    </cfRule>
    <cfRule type="cellIs" dxfId="33" priority="27" operator="equal">
      <formula>5</formula>
    </cfRule>
    <cfRule type="cellIs" dxfId="32" priority="28" operator="between">
      <formula>2</formula>
      <formula>4</formula>
    </cfRule>
    <cfRule type="cellIs" dxfId="31" priority="29" operator="equal">
      <formula>"Extremo"</formula>
    </cfRule>
    <cfRule type="cellIs" dxfId="30" priority="30" operator="equal">
      <formula>"Alto"</formula>
    </cfRule>
    <cfRule type="cellIs" dxfId="29" priority="31" operator="equal">
      <formula>"Medio"</formula>
    </cfRule>
    <cfRule type="cellIs" dxfId="28" priority="32" operator="equal">
      <formula>"Bajo"</formula>
    </cfRule>
  </conditionalFormatting>
  <conditionalFormatting sqref="AE38">
    <cfRule type="cellIs" dxfId="27" priority="17" operator="between">
      <formula>8</formula>
      <formula>10</formula>
    </cfRule>
    <cfRule type="cellIs" dxfId="26" priority="18" operator="between">
      <formula>6</formula>
      <formula>7</formula>
    </cfRule>
    <cfRule type="cellIs" dxfId="25" priority="19" operator="equal">
      <formula>5</formula>
    </cfRule>
    <cfRule type="cellIs" dxfId="24" priority="20" operator="between">
      <formula>2</formula>
      <formula>4</formula>
    </cfRule>
    <cfRule type="cellIs" dxfId="23" priority="21" operator="equal">
      <formula>"Extremo"</formula>
    </cfRule>
    <cfRule type="cellIs" dxfId="22" priority="22" operator="equal">
      <formula>"Alto"</formula>
    </cfRule>
    <cfRule type="cellIs" dxfId="21" priority="23" operator="equal">
      <formula>"Medio"</formula>
    </cfRule>
    <cfRule type="cellIs" dxfId="20" priority="24" operator="equal">
      <formula>"Bajo"</formula>
    </cfRule>
  </conditionalFormatting>
  <conditionalFormatting sqref="AF5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59">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23">
    <dataValidation type="list" allowBlank="1" showInputMessage="1" showErrorMessage="1" sqref="Z74:Z79 I83:I89 I8:I79" xr:uid="{00000000-0002-0000-0000-000000000000}">
      <formula1>"Insignificante,Menor,Moderado,Mayor,Catastrófico"</formula1>
    </dataValidation>
    <dataValidation type="list" allowBlank="1" showInputMessage="1" showErrorMessage="1" sqref="D38:D64 D27:D29 D68:D72 D14:D18 D83 D86:D89" xr:uid="{00000000-0002-0000-0000-000001000000}">
      <formula1>$AI$8:$AI$23</formula1>
    </dataValidation>
    <dataValidation type="list" allowBlank="1" showInputMessage="1" showErrorMessage="1" sqref="C38:C79 C27:C29 C8:C18 C83 C86:C89" xr:uid="{00000000-0002-0000-0000-000002000000}">
      <formula1>$AH$8:$AH$14</formula1>
    </dataValidation>
    <dataValidation type="list" allowBlank="1" showInputMessage="1" showErrorMessage="1" sqref="C30:C37" xr:uid="{00000000-0002-0000-0000-000003000000}">
      <formula1>$AH$8:$AH$15</formula1>
    </dataValidation>
    <dataValidation type="list" allowBlank="1" showInputMessage="1" showErrorMessage="1" sqref="D30:D37 D73:D79 D65:D67 D8:D13" xr:uid="{00000000-0002-0000-0000-000004000000}">
      <formula1>$AI$8:$AI$27</formula1>
    </dataValidation>
    <dataValidation type="list" allowBlank="1" showInputMessage="1" showErrorMessage="1" sqref="O8:O72 O81:O84 O86:O89" xr:uid="{00000000-0002-0000-0000-000006000000}">
      <formula1>"Preventivo,Correctivo,Detectivo"</formula1>
    </dataValidation>
    <dataValidation type="list" allowBlank="1" showInputMessage="1" showErrorMessage="1" sqref="P8:P72 P81:P84 P86:P89" xr:uid="{00000000-0002-0000-0000-000007000000}">
      <formula1>"Automatico,Manual"</formula1>
    </dataValidation>
    <dataValidation type="list" allowBlank="1" showInputMessage="1" showErrorMessage="1" sqref="Z8:Z72 Z80:Z89" xr:uid="{00000000-0002-0000-0000-000008000000}">
      <formula1>"Insignificante,Menor,Moderado,Mayor,Catastrofico"</formula1>
    </dataValidation>
    <dataValidation type="list" allowBlank="1" showInputMessage="1" showErrorMessage="1" sqref="Q8:Q72 Q81:Q84 Q86:Q89" xr:uid="{00000000-0002-0000-0000-000009000000}">
      <formula1>"Probabilidad,Impacto,Ambos"</formula1>
    </dataValidation>
    <dataValidation type="list" allowBlank="1" showInputMessage="1" showErrorMessage="1" sqref="Q73:Q80" xr:uid="{00000000-0002-0000-0000-00000A000000}">
      <formula1>$AL$8:$AL$9</formula1>
    </dataValidation>
    <dataValidation type="list" allowBlank="1" showInputMessage="1" showErrorMessage="1" sqref="P73:P80" xr:uid="{00000000-0002-0000-0000-00000B000000}">
      <formula1>$AK$8:$AK$9</formula1>
    </dataValidation>
    <dataValidation type="list" allowBlank="1" showInputMessage="1" showErrorMessage="1" sqref="O73:O80" xr:uid="{00000000-0002-0000-0000-00000C000000}">
      <formula1>$AJ$8:$AJ$10</formula1>
    </dataValidation>
    <dataValidation type="list" allowBlank="1" showInputMessage="1" showErrorMessage="1" sqref="Y8:Y89 H83:H89 H8:H79" xr:uid="{00000000-0002-0000-0000-000005000000}">
      <formula1>"Raro,Poco Probable,Posible,Probable,Casi Seguro"</formula1>
    </dataValidation>
    <dataValidation type="list" allowBlank="1" showErrorMessage="1" sqref="D81:D82" xr:uid="{96CCEF96-778A-47D7-B448-E30DCEF838B2}">
      <formula1>$AI$8:$AI$23</formula1>
    </dataValidation>
    <dataValidation type="list" allowBlank="1" showErrorMessage="1" sqref="C80:C82 C85" xr:uid="{7E75215E-1865-4C0C-9888-F721F5E83EEC}">
      <formula1>$AH$8:$AH$14</formula1>
    </dataValidation>
    <dataValidation type="list" allowBlank="1" showErrorMessage="1" sqref="I80:I82" xr:uid="{95712A41-3CCA-4319-9863-EEB7198BF95F}">
      <formula1>"Insignificante,Menor,Moderado,Mayor,Catastrófico"</formula1>
    </dataValidation>
    <dataValidation type="list" allowBlank="1" showErrorMessage="1" sqref="D80 D85" xr:uid="{EA57EF68-D3E3-4219-93A3-29F9D7DDF045}">
      <formula1>$AI$8:$AI$27</formula1>
    </dataValidation>
    <dataValidation type="list" allowBlank="1" showErrorMessage="1" sqref="H80:H82" xr:uid="{06856126-3230-427A-977C-F5E66A054609}">
      <formula1>"Raro,Poco Probable,Posible,Probable,Casi Seguro"</formula1>
    </dataValidation>
    <dataValidation type="list" allowBlank="1" showInputMessage="1" showErrorMessage="1" sqref="C24:D26 C84:D84 C19:C23" xr:uid="{9E080D0F-C8C5-4092-8DEF-03B645A46CBB}">
      <formula1>#REF!</formula1>
    </dataValidation>
    <dataValidation type="list" allowBlank="1" showInputMessage="1" showErrorMessage="1" sqref="D19:D23" xr:uid="{BF688A74-579B-4480-98F7-5B1E8DABB112}">
      <formula1>$AI$8:$AI$12</formula1>
    </dataValidation>
    <dataValidation type="list" allowBlank="1" showErrorMessage="1" sqref="Q85" xr:uid="{C2B9C8D9-C1A3-4D6C-9AAB-DE7EAC03B95E}">
      <formula1>"Probabilidad,Impacto,Ambos"</formula1>
    </dataValidation>
    <dataValidation type="list" allowBlank="1" showErrorMessage="1" sqref="P85" xr:uid="{C08B4A74-B363-4AE1-AB3F-651364C80239}">
      <formula1>"Automatico,Manual"</formula1>
    </dataValidation>
    <dataValidation type="list" allowBlank="1" showErrorMessage="1" sqref="O85" xr:uid="{22641119-0A43-4262-9B55-1AF85087D478}">
      <formula1>"Preventivo,Correctivo,Detectivo"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1" operator="equal" id="{5325D82F-E09F-4AD8-882D-FD96B44F0318}">
            <xm:f>MapadeCalor!$G$2</xm:f>
            <x14:dxf>
              <fill>
                <patternFill>
                  <bgColor rgb="FFFF0000"/>
                </patternFill>
              </fill>
            </x14:dxf>
          </x14:cfRule>
          <x14:cfRule type="cellIs" priority="42" operator="equal" id="{C9A6B003-DCC3-4156-A72B-6099211B2D78}">
            <xm:f>MapadeCalor!$C$4</xm:f>
            <x14:dxf>
              <fill>
                <patternFill>
                  <bgColor rgb="FF92D050"/>
                </patternFill>
              </fill>
            </x14:dxf>
          </x14:cfRule>
          <x14:cfRule type="cellIs" priority="45" operator="equal" id="{DDACD199-10FD-4956-B6B4-2A0C3CD782EA}">
            <xm:f>MapadeCalor!$C$2</xm:f>
            <x14:dxf>
              <fill>
                <patternFill>
                  <bgColor rgb="FFFFC000"/>
                </patternFill>
              </fill>
            </x14:dxf>
          </x14:cfRule>
          <x14:cfRule type="cellIs" priority="48" operator="equal" id="{95C12012-09EB-4140-8CA3-A87AD7260235}">
            <xm:f>MapadeCalor!$C$3</xm:f>
            <x14:dxf>
              <fill>
                <patternFill>
                  <bgColor rgb="FFFFFF00"/>
                </patternFill>
              </fill>
            </x14:dxf>
          </x14:cfRule>
          <xm:sqref>M8:M85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C1" sqref="C1:G1"/>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79" t="s">
        <v>424</v>
      </c>
      <c r="B1" s="179"/>
      <c r="C1" s="180" t="s">
        <v>425</v>
      </c>
      <c r="D1" s="180"/>
      <c r="E1" s="180"/>
      <c r="F1" s="180"/>
      <c r="G1" s="180"/>
      <c r="H1" s="64"/>
      <c r="I1" s="181" t="s">
        <v>426</v>
      </c>
      <c r="J1" s="182"/>
      <c r="K1" s="182"/>
      <c r="L1" s="182"/>
      <c r="M1" s="182"/>
      <c r="N1" s="182"/>
      <c r="O1" s="182"/>
      <c r="P1" s="183"/>
      <c r="Q1" s="184"/>
    </row>
    <row r="2" spans="1:17" ht="72" customHeight="1" x14ac:dyDescent="0.25">
      <c r="A2" s="65" t="s">
        <v>427</v>
      </c>
      <c r="B2" s="66">
        <v>5</v>
      </c>
      <c r="C2" s="67" t="s">
        <v>428</v>
      </c>
      <c r="D2" s="68" t="s">
        <v>428</v>
      </c>
      <c r="E2" s="69" t="s">
        <v>429</v>
      </c>
      <c r="F2" s="69" t="s">
        <v>429</v>
      </c>
      <c r="G2" s="69" t="s">
        <v>429</v>
      </c>
      <c r="H2" s="14"/>
      <c r="I2" s="89" t="s">
        <v>430</v>
      </c>
      <c r="J2" s="90" t="s">
        <v>431</v>
      </c>
      <c r="K2" s="91" t="s">
        <v>432</v>
      </c>
      <c r="L2" s="92" t="s">
        <v>433</v>
      </c>
      <c r="M2" s="92" t="s">
        <v>434</v>
      </c>
      <c r="N2" s="92" t="s">
        <v>435</v>
      </c>
      <c r="O2" s="92" t="s">
        <v>436</v>
      </c>
      <c r="P2" s="93" t="s">
        <v>437</v>
      </c>
      <c r="Q2" s="184"/>
    </row>
    <row r="3" spans="1:17" ht="72" customHeight="1" x14ac:dyDescent="0.25">
      <c r="A3" s="65" t="s">
        <v>17</v>
      </c>
      <c r="B3" s="66">
        <v>4</v>
      </c>
      <c r="C3" s="70" t="s">
        <v>438</v>
      </c>
      <c r="D3" s="67" t="s">
        <v>428</v>
      </c>
      <c r="E3" s="67" t="s">
        <v>428</v>
      </c>
      <c r="F3" s="69" t="s">
        <v>429</v>
      </c>
      <c r="G3" s="69" t="s">
        <v>429</v>
      </c>
      <c r="H3" s="14"/>
      <c r="I3" s="71" t="s">
        <v>439</v>
      </c>
      <c r="J3" s="20" t="s">
        <v>440</v>
      </c>
      <c r="K3" s="20" t="s">
        <v>531</v>
      </c>
      <c r="L3" s="72" t="s">
        <v>441</v>
      </c>
      <c r="M3" s="72"/>
      <c r="N3" s="72" t="s">
        <v>441</v>
      </c>
      <c r="O3" s="72"/>
      <c r="P3" s="73" t="s">
        <v>442</v>
      </c>
      <c r="Q3" s="184"/>
    </row>
    <row r="4" spans="1:17" ht="72" customHeight="1" x14ac:dyDescent="0.25">
      <c r="A4" s="65" t="s">
        <v>16</v>
      </c>
      <c r="B4" s="66">
        <v>3</v>
      </c>
      <c r="C4" s="87" t="s">
        <v>443</v>
      </c>
      <c r="D4" s="70" t="s">
        <v>438</v>
      </c>
      <c r="E4" s="74" t="s">
        <v>428</v>
      </c>
      <c r="F4" s="75" t="s">
        <v>429</v>
      </c>
      <c r="G4" s="75" t="s">
        <v>429</v>
      </c>
      <c r="H4" s="14"/>
      <c r="I4" s="76" t="s">
        <v>444</v>
      </c>
      <c r="J4" s="20" t="s">
        <v>445</v>
      </c>
      <c r="K4" s="20" t="s">
        <v>529</v>
      </c>
      <c r="L4" s="77" t="s">
        <v>441</v>
      </c>
      <c r="M4" s="77" t="s">
        <v>441</v>
      </c>
      <c r="N4" s="77" t="s">
        <v>441</v>
      </c>
      <c r="O4" s="77"/>
      <c r="P4" s="73" t="s">
        <v>530</v>
      </c>
      <c r="Q4" s="184"/>
    </row>
    <row r="5" spans="1:17" ht="72" customHeight="1" x14ac:dyDescent="0.25">
      <c r="A5" s="65" t="s">
        <v>103</v>
      </c>
      <c r="B5" s="66">
        <v>2</v>
      </c>
      <c r="C5" s="87" t="s">
        <v>443</v>
      </c>
      <c r="D5" s="87" t="s">
        <v>443</v>
      </c>
      <c r="E5" s="78" t="s">
        <v>438</v>
      </c>
      <c r="F5" s="74" t="s">
        <v>428</v>
      </c>
      <c r="G5" s="74" t="s">
        <v>428</v>
      </c>
      <c r="H5" s="14"/>
      <c r="I5" s="79" t="s">
        <v>446</v>
      </c>
      <c r="J5" s="20" t="s">
        <v>447</v>
      </c>
      <c r="K5" s="20" t="s">
        <v>532</v>
      </c>
      <c r="L5" s="80"/>
      <c r="M5" s="80" t="s">
        <v>441</v>
      </c>
      <c r="N5" s="80"/>
      <c r="O5" s="80"/>
      <c r="P5" s="73" t="s">
        <v>534</v>
      </c>
      <c r="Q5" s="184"/>
    </row>
    <row r="6" spans="1:17" ht="72" customHeight="1" thickBot="1" x14ac:dyDescent="0.3">
      <c r="A6" s="65" t="s">
        <v>448</v>
      </c>
      <c r="B6" s="66">
        <v>1</v>
      </c>
      <c r="C6" s="87" t="s">
        <v>443</v>
      </c>
      <c r="D6" s="87" t="s">
        <v>443</v>
      </c>
      <c r="E6" s="88" t="s">
        <v>443</v>
      </c>
      <c r="F6" s="78" t="s">
        <v>438</v>
      </c>
      <c r="G6" s="81" t="s">
        <v>428</v>
      </c>
      <c r="H6" s="14"/>
      <c r="I6" s="86" t="s">
        <v>449</v>
      </c>
      <c r="J6" s="82" t="s">
        <v>450</v>
      </c>
      <c r="K6" s="82" t="s">
        <v>451</v>
      </c>
      <c r="L6" s="83"/>
      <c r="M6" s="83"/>
      <c r="N6" s="83"/>
      <c r="O6" s="83" t="s">
        <v>441</v>
      </c>
      <c r="P6" s="84" t="s">
        <v>533</v>
      </c>
      <c r="Q6" s="184"/>
    </row>
    <row r="7" spans="1:17" x14ac:dyDescent="0.25">
      <c r="A7" s="185"/>
      <c r="B7" s="185"/>
      <c r="C7" s="66">
        <v>1</v>
      </c>
      <c r="D7" s="66">
        <v>2</v>
      </c>
      <c r="E7" s="66">
        <v>3</v>
      </c>
      <c r="F7" s="66">
        <v>4</v>
      </c>
      <c r="G7" s="66">
        <v>5</v>
      </c>
      <c r="H7" s="186" t="s">
        <v>535</v>
      </c>
      <c r="I7" s="187"/>
      <c r="J7" s="187"/>
      <c r="K7" s="187"/>
      <c r="L7" s="187"/>
      <c r="M7" s="187"/>
      <c r="N7" s="187"/>
      <c r="O7" s="187"/>
      <c r="P7" s="187"/>
      <c r="Q7" s="187"/>
    </row>
    <row r="8" spans="1:17" x14ac:dyDescent="0.25">
      <c r="A8" s="185"/>
      <c r="B8" s="185"/>
      <c r="C8" s="85" t="s">
        <v>11</v>
      </c>
      <c r="D8" s="85" t="s">
        <v>12</v>
      </c>
      <c r="E8" s="85" t="s">
        <v>20</v>
      </c>
      <c r="F8" s="85" t="s">
        <v>13</v>
      </c>
      <c r="G8" s="85" t="s">
        <v>14</v>
      </c>
      <c r="H8" s="187"/>
      <c r="I8" s="187"/>
      <c r="J8" s="187"/>
      <c r="K8" s="187"/>
      <c r="L8" s="187"/>
      <c r="M8" s="187"/>
      <c r="N8" s="187"/>
      <c r="O8" s="187"/>
      <c r="P8" s="187"/>
      <c r="Q8" s="187"/>
    </row>
    <row r="9" spans="1:17" x14ac:dyDescent="0.25">
      <c r="A9" s="185"/>
      <c r="B9" s="185"/>
      <c r="C9" s="187" t="s">
        <v>7</v>
      </c>
      <c r="D9" s="187"/>
      <c r="E9" s="187"/>
      <c r="F9" s="187"/>
      <c r="G9" s="187"/>
      <c r="H9" s="187"/>
      <c r="I9" s="187"/>
      <c r="J9" s="187"/>
      <c r="K9" s="187"/>
      <c r="L9" s="187"/>
      <c r="M9" s="187"/>
      <c r="N9" s="187"/>
      <c r="O9" s="187"/>
      <c r="P9" s="187"/>
      <c r="Q9" s="187"/>
    </row>
    <row r="10" spans="1:17" x14ac:dyDescent="0.25">
      <c r="A10" s="185"/>
      <c r="B10" s="185"/>
      <c r="C10" s="187"/>
      <c r="D10" s="187"/>
      <c r="E10" s="187"/>
      <c r="F10" s="187"/>
      <c r="G10" s="187"/>
      <c r="H10" s="187"/>
      <c r="I10" s="187"/>
      <c r="J10" s="187"/>
      <c r="K10" s="187"/>
      <c r="L10" s="187"/>
      <c r="M10" s="187"/>
      <c r="N10" s="187"/>
      <c r="O10" s="187"/>
      <c r="P10" s="187"/>
      <c r="Q10" s="187"/>
    </row>
    <row r="11" spans="1:17" x14ac:dyDescent="0.25">
      <c r="A11" s="185"/>
      <c r="B11" s="185"/>
      <c r="C11" s="187"/>
      <c r="D11" s="187"/>
      <c r="E11" s="187"/>
      <c r="F11" s="187"/>
      <c r="G11" s="187"/>
      <c r="H11" s="187"/>
      <c r="I11" s="187"/>
      <c r="J11" s="187"/>
      <c r="K11" s="187"/>
      <c r="L11" s="187"/>
      <c r="M11" s="187"/>
      <c r="N11" s="187"/>
      <c r="O11" s="187"/>
      <c r="P11" s="187"/>
      <c r="Q11" s="187"/>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sqref="A1:D3"/>
    </sheetView>
  </sheetViews>
  <sheetFormatPr baseColWidth="10" defaultRowHeight="15" x14ac:dyDescent="0.25"/>
  <cols>
    <col min="1" max="1" width="20.7109375" customWidth="1"/>
    <col min="2" max="2" width="60.7109375" customWidth="1"/>
    <col min="3" max="4" width="15.7109375" customWidth="1"/>
  </cols>
  <sheetData>
    <row r="1" spans="1:4" x14ac:dyDescent="0.25">
      <c r="A1" s="174" t="s">
        <v>76</v>
      </c>
      <c r="B1" s="174"/>
      <c r="C1" s="174"/>
      <c r="D1" s="174"/>
    </row>
    <row r="2" spans="1:4" x14ac:dyDescent="0.25">
      <c r="A2" s="174"/>
      <c r="B2" s="174"/>
      <c r="C2" s="174"/>
      <c r="D2" s="174"/>
    </row>
    <row r="3" spans="1:4" x14ac:dyDescent="0.25">
      <c r="A3" s="174"/>
      <c r="B3" s="174"/>
      <c r="C3" s="174"/>
      <c r="D3" s="174"/>
    </row>
    <row r="4" spans="1:4" x14ac:dyDescent="0.25">
      <c r="A4" s="190" t="s">
        <v>77</v>
      </c>
      <c r="B4" s="190"/>
      <c r="C4" s="190"/>
      <c r="D4" s="190"/>
    </row>
    <row r="5" spans="1:4" ht="19.5" customHeight="1" x14ac:dyDescent="0.25">
      <c r="A5" s="9" t="s">
        <v>0</v>
      </c>
      <c r="B5" s="188" t="s">
        <v>78</v>
      </c>
      <c r="C5" s="188"/>
      <c r="D5" s="188"/>
    </row>
    <row r="6" spans="1:4" ht="41.25" customHeight="1" x14ac:dyDescent="0.25">
      <c r="A6" s="9" t="s">
        <v>1</v>
      </c>
      <c r="B6" s="188" t="s">
        <v>98</v>
      </c>
      <c r="C6" s="188"/>
      <c r="D6" s="188"/>
    </row>
    <row r="7" spans="1:4" ht="31.5" customHeight="1" x14ac:dyDescent="0.25">
      <c r="A7" s="9" t="s">
        <v>22</v>
      </c>
      <c r="B7" s="188" t="s">
        <v>79</v>
      </c>
      <c r="C7" s="188"/>
      <c r="D7" s="188"/>
    </row>
    <row r="8" spans="1:4" ht="47.25" customHeight="1" x14ac:dyDescent="0.25">
      <c r="A8" s="9" t="s">
        <v>5</v>
      </c>
      <c r="B8" s="188" t="s">
        <v>80</v>
      </c>
      <c r="C8" s="188"/>
      <c r="D8" s="188"/>
    </row>
    <row r="9" spans="1:4" ht="31.5" customHeight="1" x14ac:dyDescent="0.25">
      <c r="A9" s="9" t="s">
        <v>8</v>
      </c>
      <c r="B9" s="188" t="s">
        <v>81</v>
      </c>
      <c r="C9" s="188"/>
      <c r="D9" s="188"/>
    </row>
    <row r="10" spans="1:4" ht="64.5" customHeight="1" x14ac:dyDescent="0.25">
      <c r="A10" s="9" t="s">
        <v>9</v>
      </c>
      <c r="B10" s="188" t="s">
        <v>82</v>
      </c>
      <c r="C10" s="188"/>
      <c r="D10" s="188"/>
    </row>
    <row r="11" spans="1:4" ht="60" customHeight="1" x14ac:dyDescent="0.25">
      <c r="A11" s="9" t="s">
        <v>2</v>
      </c>
      <c r="B11" s="188" t="s">
        <v>100</v>
      </c>
      <c r="C11" s="188"/>
      <c r="D11" s="188"/>
    </row>
    <row r="12" spans="1:4" ht="60" customHeight="1" x14ac:dyDescent="0.25">
      <c r="A12" s="9" t="s">
        <v>3</v>
      </c>
      <c r="B12" s="188" t="s">
        <v>101</v>
      </c>
      <c r="C12" s="188"/>
      <c r="D12" s="188"/>
    </row>
    <row r="13" spans="1:4" ht="63" customHeight="1" x14ac:dyDescent="0.25">
      <c r="A13" s="9" t="s">
        <v>4</v>
      </c>
      <c r="B13" s="188" t="s">
        <v>83</v>
      </c>
      <c r="C13" s="188"/>
      <c r="D13" s="188"/>
    </row>
    <row r="14" spans="1:4" x14ac:dyDescent="0.25">
      <c r="A14" s="7"/>
      <c r="B14" s="7"/>
      <c r="C14" s="7"/>
      <c r="D14" s="7"/>
    </row>
    <row r="15" spans="1:4" x14ac:dyDescent="0.25">
      <c r="A15" s="189" t="s">
        <v>6</v>
      </c>
      <c r="B15" s="189"/>
      <c r="C15" s="189"/>
      <c r="D15" s="189"/>
    </row>
    <row r="16" spans="1:4" ht="78" customHeight="1" x14ac:dyDescent="0.25">
      <c r="A16" s="9" t="s">
        <v>29</v>
      </c>
      <c r="B16" s="188" t="s">
        <v>84</v>
      </c>
      <c r="C16" s="188"/>
      <c r="D16" s="188"/>
    </row>
    <row r="17" spans="1:4" ht="87.75" customHeight="1" x14ac:dyDescent="0.25">
      <c r="A17" s="9" t="s">
        <v>30</v>
      </c>
      <c r="B17" s="188" t="s">
        <v>85</v>
      </c>
      <c r="C17" s="188"/>
      <c r="D17" s="188"/>
    </row>
    <row r="18" spans="1:4" ht="47.25" customHeight="1" x14ac:dyDescent="0.25">
      <c r="A18" s="9" t="s">
        <v>31</v>
      </c>
      <c r="B18" s="188" t="s">
        <v>102</v>
      </c>
      <c r="C18" s="188"/>
      <c r="D18" s="188"/>
    </row>
    <row r="19" spans="1:4" ht="49.5" customHeight="1" x14ac:dyDescent="0.25">
      <c r="A19" s="9" t="s">
        <v>32</v>
      </c>
      <c r="B19" s="188" t="s">
        <v>125</v>
      </c>
      <c r="C19" s="188"/>
      <c r="D19" s="188"/>
    </row>
    <row r="20" spans="1:4" ht="105.75" customHeight="1" x14ac:dyDescent="0.25">
      <c r="A20" s="9" t="s">
        <v>33</v>
      </c>
      <c r="B20" s="188" t="s">
        <v>86</v>
      </c>
      <c r="C20" s="188"/>
      <c r="D20" s="188"/>
    </row>
    <row r="21" spans="1:4" ht="93.75" customHeight="1" x14ac:dyDescent="0.25">
      <c r="A21" s="9" t="s">
        <v>38</v>
      </c>
      <c r="B21" s="188" t="s">
        <v>87</v>
      </c>
      <c r="C21" s="188"/>
      <c r="D21" s="188"/>
    </row>
    <row r="22" spans="1:4" ht="33" customHeight="1" x14ac:dyDescent="0.25">
      <c r="A22" s="9" t="s">
        <v>21</v>
      </c>
      <c r="B22" s="188" t="s">
        <v>88</v>
      </c>
      <c r="C22" s="188"/>
      <c r="D22" s="188"/>
    </row>
    <row r="23" spans="1:4" x14ac:dyDescent="0.25">
      <c r="A23" s="8"/>
      <c r="B23" s="7"/>
      <c r="C23" s="7"/>
      <c r="D23" s="7"/>
    </row>
    <row r="24" spans="1:4" ht="15" customHeight="1" x14ac:dyDescent="0.25">
      <c r="A24" s="189" t="s">
        <v>10</v>
      </c>
      <c r="B24" s="189"/>
      <c r="C24" s="189"/>
      <c r="D24" s="189"/>
    </row>
    <row r="25" spans="1:4" ht="54" customHeight="1" x14ac:dyDescent="0.25">
      <c r="A25" s="6" t="s">
        <v>2</v>
      </c>
      <c r="B25" s="188" t="s">
        <v>89</v>
      </c>
      <c r="C25" s="188"/>
      <c r="D25" s="188"/>
    </row>
    <row r="26" spans="1:4" ht="51.75" customHeight="1" x14ac:dyDescent="0.25">
      <c r="A26" s="6" t="s">
        <v>3</v>
      </c>
      <c r="B26" s="188" t="s">
        <v>90</v>
      </c>
      <c r="C26" s="188"/>
      <c r="D26" s="188"/>
    </row>
    <row r="27" spans="1:4" ht="52.5" customHeight="1" x14ac:dyDescent="0.25">
      <c r="A27" s="6" t="s">
        <v>19</v>
      </c>
      <c r="B27" s="188" t="s">
        <v>91</v>
      </c>
      <c r="C27" s="188"/>
      <c r="D27" s="188"/>
    </row>
    <row r="29" spans="1:4" x14ac:dyDescent="0.25">
      <c r="A29" s="189" t="s">
        <v>326</v>
      </c>
      <c r="B29" s="189"/>
      <c r="C29" s="189"/>
      <c r="D29" s="189"/>
    </row>
    <row r="30" spans="1:4" ht="46.5" customHeight="1" x14ac:dyDescent="0.25">
      <c r="A30" s="6" t="s">
        <v>330</v>
      </c>
      <c r="B30" s="188" t="s">
        <v>331</v>
      </c>
      <c r="C30" s="188"/>
      <c r="D30" s="188"/>
    </row>
    <row r="31" spans="1:4" ht="36" customHeight="1" x14ac:dyDescent="0.25">
      <c r="A31" s="6" t="s">
        <v>327</v>
      </c>
      <c r="B31" s="188" t="s">
        <v>328</v>
      </c>
      <c r="C31" s="188"/>
      <c r="D31" s="188"/>
    </row>
  </sheetData>
  <mergeCells count="26">
    <mergeCell ref="B6:D6"/>
    <mergeCell ref="B7:D7"/>
    <mergeCell ref="B8:D8"/>
    <mergeCell ref="B26:D26"/>
    <mergeCell ref="B27:D27"/>
    <mergeCell ref="B20:D20"/>
    <mergeCell ref="B21:D21"/>
    <mergeCell ref="B22:D22"/>
    <mergeCell ref="A24:D24"/>
    <mergeCell ref="B25:D25"/>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60</v>
      </c>
      <c r="C1" s="5" t="s">
        <v>61</v>
      </c>
      <c r="E1" s="5" t="s">
        <v>66</v>
      </c>
      <c r="G1" s="5" t="s">
        <v>65</v>
      </c>
    </row>
    <row r="2" spans="1:7" x14ac:dyDescent="0.25">
      <c r="A2" s="4" t="s">
        <v>39</v>
      </c>
      <c r="C2" s="4" t="s">
        <v>93</v>
      </c>
      <c r="E2" s="4" t="s">
        <v>67</v>
      </c>
      <c r="G2" s="4" t="s">
        <v>72</v>
      </c>
    </row>
    <row r="3" spans="1:7" x14ac:dyDescent="0.25">
      <c r="A3" s="4" t="s">
        <v>40</v>
      </c>
      <c r="C3" s="4" t="s">
        <v>62</v>
      </c>
      <c r="E3" s="4" t="s">
        <v>68</v>
      </c>
      <c r="G3" s="4" t="s">
        <v>73</v>
      </c>
    </row>
    <row r="4" spans="1:7" x14ac:dyDescent="0.25">
      <c r="A4" s="4" t="s">
        <v>41</v>
      </c>
      <c r="C4" s="4" t="s">
        <v>94</v>
      </c>
      <c r="E4" s="4" t="s">
        <v>69</v>
      </c>
      <c r="G4" s="4" t="s">
        <v>74</v>
      </c>
    </row>
    <row r="5" spans="1:7" x14ac:dyDescent="0.25">
      <c r="A5" s="4" t="s">
        <v>42</v>
      </c>
      <c r="C5" s="4" t="s">
        <v>63</v>
      </c>
      <c r="E5" s="4" t="s">
        <v>70</v>
      </c>
      <c r="G5" s="4" t="s">
        <v>75</v>
      </c>
    </row>
    <row r="6" spans="1:7" x14ac:dyDescent="0.25">
      <c r="A6" s="4" t="s">
        <v>92</v>
      </c>
      <c r="C6" s="4" t="s">
        <v>64</v>
      </c>
      <c r="E6" s="4" t="s">
        <v>71</v>
      </c>
    </row>
    <row r="7" spans="1:7" x14ac:dyDescent="0.25">
      <c r="A7" s="4" t="s">
        <v>43</v>
      </c>
      <c r="C7" s="4" t="s">
        <v>95</v>
      </c>
    </row>
    <row r="8" spans="1:7" x14ac:dyDescent="0.25">
      <c r="A8" s="4" t="s">
        <v>44</v>
      </c>
      <c r="C8" s="4" t="s">
        <v>96</v>
      </c>
    </row>
    <row r="9" spans="1:7" x14ac:dyDescent="0.25">
      <c r="A9" s="4" t="s">
        <v>45</v>
      </c>
    </row>
    <row r="10" spans="1:7" x14ac:dyDescent="0.25">
      <c r="A10" s="4" t="s">
        <v>46</v>
      </c>
    </row>
    <row r="11" spans="1:7" x14ac:dyDescent="0.25">
      <c r="A11" s="4" t="s">
        <v>47</v>
      </c>
    </row>
    <row r="12" spans="1:7" x14ac:dyDescent="0.25">
      <c r="A12" s="4" t="s">
        <v>48</v>
      </c>
    </row>
    <row r="13" spans="1:7" x14ac:dyDescent="0.25">
      <c r="A13" s="4" t="s">
        <v>49</v>
      </c>
    </row>
    <row r="14" spans="1:7" x14ac:dyDescent="0.25">
      <c r="A14" s="4" t="s">
        <v>50</v>
      </c>
    </row>
    <row r="15" spans="1:7" x14ac:dyDescent="0.25">
      <c r="A15" s="4" t="s">
        <v>51</v>
      </c>
    </row>
    <row r="16" spans="1:7" x14ac:dyDescent="0.25">
      <c r="A16" s="4" t="s">
        <v>52</v>
      </c>
    </row>
    <row r="17" spans="1:1" x14ac:dyDescent="0.25">
      <c r="A17" s="4" t="s">
        <v>53</v>
      </c>
    </row>
    <row r="18" spans="1:1" x14ac:dyDescent="0.25">
      <c r="A18" s="4" t="s">
        <v>54</v>
      </c>
    </row>
    <row r="19" spans="1:1" x14ac:dyDescent="0.25">
      <c r="A19" s="4" t="s">
        <v>55</v>
      </c>
    </row>
    <row r="20" spans="1:1" x14ac:dyDescent="0.25">
      <c r="A20" s="4" t="s">
        <v>56</v>
      </c>
    </row>
    <row r="21" spans="1:1" x14ac:dyDescent="0.25">
      <c r="A21" s="4" t="s">
        <v>57</v>
      </c>
    </row>
    <row r="22" spans="1:1" x14ac:dyDescent="0.25">
      <c r="A22" s="4" t="s">
        <v>58</v>
      </c>
    </row>
    <row r="23" spans="1:1" x14ac:dyDescent="0.25">
      <c r="A23" s="4" t="s">
        <v>59</v>
      </c>
    </row>
    <row r="24" spans="1:1" x14ac:dyDescent="0.25">
      <c r="A24" s="15"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E-SGI-F006 Mapa de Riesgos</vt:lpstr>
      <vt:lpstr>MapadeCalor</vt:lpstr>
      <vt:lpstr>Instr. Mapa Riesgos</vt:lpstr>
      <vt:lpstr>Parámetros</vt:lpstr>
      <vt:lpstr>'E-SGI-F006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2020-12-29T01:53:48Z</dcterms:modified>
  <cp:category>Herramientas de Gestión</cp:category>
</cp:coreProperties>
</file>