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805" yWindow="2565" windowWidth="9555" windowHeight="4965" activeTab="4"/>
  </bookViews>
  <sheets>
    <sheet name="ContextEstratégico" sheetId="3" r:id="rId1"/>
    <sheet name="IdentRiesgo" sheetId="4" r:id="rId2"/>
    <sheet name="ValoraRiesgo" sheetId="5" r:id="rId3"/>
    <sheet name="AnalisiValControles" sheetId="6" r:id="rId4"/>
    <sheet name="MapaRiesgos" sheetId="2" r:id="rId5"/>
    <sheet name="AnteriorI" sheetId="20" state="hidden" r:id="rId6"/>
    <sheet name="AnteriorII." sheetId="21" state="hidden" r:id="rId7"/>
    <sheet name="AnteriorII" sheetId="17" state="hidden" r:id="rId8"/>
    <sheet name="Hoja1" sheetId="22" r:id="rId9"/>
  </sheets>
  <calcPr calcId="144525"/>
</workbook>
</file>

<file path=xl/calcChain.xml><?xml version="1.0" encoding="utf-8"?>
<calcChain xmlns="http://schemas.openxmlformats.org/spreadsheetml/2006/main">
  <c r="Q17" i="2" l="1"/>
  <c r="R17" i="2"/>
  <c r="S17" i="2"/>
  <c r="T17" i="2"/>
  <c r="U17" i="2"/>
  <c r="Q18" i="2"/>
  <c r="R18" i="2"/>
  <c r="S18" i="2"/>
  <c r="T18" i="2"/>
  <c r="U18" i="2"/>
  <c r="Q19" i="2"/>
  <c r="R19" i="2"/>
  <c r="S19" i="2"/>
  <c r="T19" i="2"/>
  <c r="U19" i="2"/>
  <c r="Q20" i="2"/>
  <c r="R20" i="2"/>
  <c r="S20" i="2"/>
  <c r="T20" i="2"/>
  <c r="U20" i="2"/>
  <c r="Q21" i="2"/>
  <c r="R21" i="2"/>
  <c r="S21" i="2"/>
  <c r="T21" i="2"/>
  <c r="U21" i="2"/>
  <c r="U16" i="2"/>
  <c r="T16" i="2"/>
  <c r="S16" i="2"/>
  <c r="R16" i="2"/>
  <c r="A16" i="2" l="1"/>
  <c r="BG18" i="2" l="1"/>
  <c r="BH18" i="2"/>
  <c r="BI18" i="2"/>
  <c r="BJ18" i="2"/>
  <c r="BK18" i="2"/>
  <c r="BG20" i="2"/>
  <c r="BH20" i="2"/>
  <c r="BI20" i="2"/>
  <c r="BJ20" i="2"/>
  <c r="BK20" i="2"/>
  <c r="AZ18" i="2"/>
  <c r="BA18" i="2"/>
  <c r="BB18" i="2"/>
  <c r="BC18" i="2"/>
  <c r="BD18" i="2"/>
  <c r="AZ20" i="2"/>
  <c r="BA20" i="2"/>
  <c r="BB20" i="2"/>
  <c r="BC20" i="2"/>
  <c r="BD20" i="2"/>
  <c r="AS18" i="2"/>
  <c r="AT18" i="2"/>
  <c r="AU18" i="2"/>
  <c r="AV18" i="2"/>
  <c r="AW18" i="2"/>
  <c r="AS20" i="2"/>
  <c r="AT20" i="2"/>
  <c r="AU20" i="2"/>
  <c r="AV20" i="2"/>
  <c r="AW20" i="2"/>
  <c r="AK18" i="2"/>
  <c r="AL18" i="2"/>
  <c r="AM18" i="2"/>
  <c r="AN18" i="2"/>
  <c r="AO18" i="2"/>
  <c r="AK20" i="2"/>
  <c r="AL20" i="2"/>
  <c r="AM20" i="2"/>
  <c r="AN20" i="2"/>
  <c r="AO20" i="2"/>
  <c r="AD18" i="2"/>
  <c r="AE18" i="2"/>
  <c r="AF18" i="2"/>
  <c r="AG18" i="2"/>
  <c r="AH18" i="2"/>
  <c r="AD20" i="2"/>
  <c r="AE20" i="2"/>
  <c r="AF20" i="2"/>
  <c r="AG20" i="2"/>
  <c r="AH20" i="2"/>
  <c r="X18" i="2"/>
  <c r="Y18" i="2"/>
  <c r="Z18" i="2"/>
  <c r="AA18" i="2"/>
  <c r="AB18" i="2"/>
  <c r="X20" i="2"/>
  <c r="Y20" i="2"/>
  <c r="Z20" i="2"/>
  <c r="AA20" i="2"/>
  <c r="AB20" i="2"/>
  <c r="Q16" i="2"/>
  <c r="D16" i="2" s="1"/>
  <c r="D21" i="2" l="1"/>
  <c r="I16" i="2"/>
  <c r="BJ16" i="2" l="1"/>
  <c r="BH16" i="2"/>
  <c r="BD16" i="2"/>
  <c r="BB16" i="2"/>
  <c r="AZ16" i="2"/>
  <c r="AV16" i="2"/>
  <c r="AT16" i="2"/>
  <c r="AM16" i="2"/>
  <c r="AK16" i="2"/>
  <c r="AE16" i="2"/>
  <c r="Z16" i="2"/>
  <c r="BK16" i="2"/>
  <c r="BI16" i="2"/>
  <c r="BG16" i="2"/>
  <c r="BC16" i="2"/>
  <c r="BA16" i="2"/>
  <c r="AW16" i="2"/>
  <c r="AU16" i="2"/>
  <c r="AS16" i="2"/>
  <c r="AN16" i="2"/>
  <c r="AL16" i="2"/>
  <c r="AH16" i="2"/>
  <c r="AF16" i="2"/>
  <c r="AD16" i="2"/>
  <c r="AA16" i="2"/>
  <c r="Y16" i="2"/>
  <c r="AO16" i="2"/>
  <c r="AG16" i="2"/>
  <c r="AB16" i="2"/>
  <c r="X16" i="2"/>
  <c r="BH21" i="2"/>
  <c r="BJ21" i="2"/>
  <c r="AZ21" i="2"/>
  <c r="BB21" i="2"/>
  <c r="BD21" i="2"/>
  <c r="AT21" i="2"/>
  <c r="AV21" i="2"/>
  <c r="AK21" i="2"/>
  <c r="AM21" i="2"/>
  <c r="AO21" i="2"/>
  <c r="AE21" i="2"/>
  <c r="AG21" i="2"/>
  <c r="X21" i="2"/>
  <c r="Z21" i="2"/>
  <c r="BG21" i="2"/>
  <c r="BI21" i="2"/>
  <c r="BK21" i="2"/>
  <c r="BA21" i="2"/>
  <c r="BC21" i="2"/>
  <c r="AS21" i="2"/>
  <c r="AU21" i="2"/>
  <c r="AW21" i="2"/>
  <c r="AL21" i="2"/>
  <c r="AN21" i="2"/>
  <c r="AD21" i="2"/>
  <c r="AF21" i="2"/>
  <c r="AH21" i="2"/>
  <c r="Y21" i="2"/>
  <c r="AA21" i="2"/>
  <c r="AB21" i="2"/>
  <c r="BG19" i="2"/>
  <c r="BI19" i="2"/>
  <c r="BK19" i="2"/>
  <c r="BB19" i="2"/>
  <c r="AU19" i="2"/>
  <c r="AM19" i="2"/>
  <c r="AF19" i="2"/>
  <c r="Z19" i="2"/>
  <c r="BH19" i="2"/>
  <c r="BJ19" i="2"/>
  <c r="BA19" i="2"/>
  <c r="BC19" i="2"/>
  <c r="AT19" i="2"/>
  <c r="AV19" i="2"/>
  <c r="AL19" i="2"/>
  <c r="AN19" i="2"/>
  <c r="AE19" i="2"/>
  <c r="AG19" i="2"/>
  <c r="Y19" i="2"/>
  <c r="AA19" i="2"/>
  <c r="AZ19" i="2"/>
  <c r="BD19" i="2"/>
  <c r="AS19" i="2"/>
  <c r="AW19" i="2"/>
  <c r="AK19" i="2"/>
  <c r="AO19" i="2"/>
  <c r="AD19" i="2"/>
  <c r="AH19" i="2"/>
  <c r="X19" i="2"/>
  <c r="AB19" i="2"/>
  <c r="BH17" i="2"/>
  <c r="BJ17" i="2"/>
  <c r="AZ17" i="2"/>
  <c r="BB17" i="2"/>
  <c r="BD17" i="2"/>
  <c r="AT17" i="2"/>
  <c r="AV17" i="2"/>
  <c r="AK17" i="2"/>
  <c r="AM17" i="2"/>
  <c r="AO17" i="2"/>
  <c r="AE17" i="2"/>
  <c r="Z17" i="2"/>
  <c r="BG17" i="2"/>
  <c r="BI17" i="2"/>
  <c r="BK17" i="2"/>
  <c r="BA17" i="2"/>
  <c r="BC17" i="2"/>
  <c r="AS17" i="2"/>
  <c r="AU17" i="2"/>
  <c r="AW17" i="2"/>
  <c r="AL17" i="2"/>
  <c r="AN17" i="2"/>
  <c r="AD17" i="2"/>
  <c r="AF17" i="2"/>
  <c r="AH17" i="2"/>
  <c r="Y17" i="2"/>
  <c r="AA17" i="2"/>
  <c r="AG17" i="2"/>
  <c r="X17" i="2"/>
  <c r="AB17" i="2"/>
  <c r="A15" i="5"/>
  <c r="A16" i="5"/>
  <c r="A17" i="5"/>
  <c r="A18" i="5"/>
  <c r="A19" i="5"/>
  <c r="A20" i="5"/>
  <c r="A21" i="5"/>
  <c r="A22" i="5"/>
  <c r="A23" i="5"/>
  <c r="A24" i="5"/>
  <c r="A9" i="5"/>
  <c r="J16" i="2" l="1"/>
</calcChain>
</file>

<file path=xl/comments1.xml><?xml version="1.0" encoding="utf-8"?>
<comments xmlns="http://schemas.openxmlformats.org/spreadsheetml/2006/main">
  <authors>
    <author>Max Rodero Trujillo</author>
  </authors>
  <commentList>
    <comment ref="M14" authorId="0">
      <text>
        <r>
          <rPr>
            <sz val="9"/>
            <color indexed="81"/>
            <rFont val="Tahoma"/>
            <family val="2"/>
          </rPr>
          <t xml:space="preserve">Indicar cargo del funcionario responsable
</t>
        </r>
      </text>
    </comment>
  </commentList>
</comments>
</file>

<file path=xl/comments2.xml><?xml version="1.0" encoding="utf-8"?>
<comments xmlns="http://schemas.openxmlformats.org/spreadsheetml/2006/main">
  <authors>
    <author>ControlInterno</author>
    <author>Max Rodero Trujillo</author>
  </authors>
  <commentList>
    <comment ref="K11" authorId="0">
      <text>
        <r>
          <rPr>
            <b/>
            <sz val="9"/>
            <color indexed="81"/>
            <rFont val="Tahoma"/>
            <family val="2"/>
          </rPr>
          <t>ControlInterno:</t>
        </r>
        <r>
          <rPr>
            <sz val="9"/>
            <color indexed="81"/>
            <rFont val="Tahoma"/>
            <family val="2"/>
          </rPr>
          <t xml:space="preserve">
Son las actividades a las cuales se hará seguimiento por parte de la OCI</t>
        </r>
      </text>
    </comment>
    <comment ref="L11" authorId="1">
      <text>
        <r>
          <rPr>
            <sz val="9"/>
            <color indexed="81"/>
            <rFont val="Tahoma"/>
            <family val="2"/>
          </rPr>
          <t xml:space="preserve">Indicar cargo del funcionario responsable
</t>
        </r>
      </text>
    </comment>
  </commentList>
</comments>
</file>

<file path=xl/comments3.xml><?xml version="1.0" encoding="utf-8"?>
<comments xmlns="http://schemas.openxmlformats.org/spreadsheetml/2006/main">
  <authors>
    <author>ControlInterno</author>
    <author>Max Rodero Trujillo</author>
  </authors>
  <commentList>
    <comment ref="K11" authorId="0">
      <text>
        <r>
          <rPr>
            <b/>
            <sz val="9"/>
            <color indexed="81"/>
            <rFont val="Tahoma"/>
            <family val="2"/>
          </rPr>
          <t>ControlInterno:</t>
        </r>
        <r>
          <rPr>
            <sz val="9"/>
            <color indexed="81"/>
            <rFont val="Tahoma"/>
            <family val="2"/>
          </rPr>
          <t xml:space="preserve">
Son las actividades a las cuales se hará seguimiento por parte de la OCI</t>
        </r>
      </text>
    </comment>
    <comment ref="L11" authorId="1">
      <text>
        <r>
          <rPr>
            <sz val="9"/>
            <color indexed="81"/>
            <rFont val="Tahoma"/>
            <family val="2"/>
          </rPr>
          <t xml:space="preserve">Indicar cargo del funcionario responsable
</t>
        </r>
      </text>
    </comment>
  </commentList>
</comments>
</file>

<file path=xl/comments4.xml><?xml version="1.0" encoding="utf-8"?>
<comments xmlns="http://schemas.openxmlformats.org/spreadsheetml/2006/main">
  <authors>
    <author>Max Rodero Trujillo</author>
  </authors>
  <commentList>
    <comment ref="L11" authorId="0">
      <text>
        <r>
          <rPr>
            <sz val="9"/>
            <color indexed="81"/>
            <rFont val="Tahoma"/>
            <family val="2"/>
          </rPr>
          <t xml:space="preserve">Indicar cargo del funcionario responsable
</t>
        </r>
      </text>
    </comment>
  </commentList>
</comments>
</file>

<file path=xl/sharedStrings.xml><?xml version="1.0" encoding="utf-8"?>
<sst xmlns="http://schemas.openxmlformats.org/spreadsheetml/2006/main" count="543" uniqueCount="203">
  <si>
    <t>RESPONSABLE</t>
  </si>
  <si>
    <t>RIESGO</t>
  </si>
  <si>
    <t>IMPACTO</t>
  </si>
  <si>
    <t>PROBABILIDAD</t>
  </si>
  <si>
    <t>RESPONSABLES</t>
  </si>
  <si>
    <t>MAPA DE RIESGOS</t>
  </si>
  <si>
    <t>PROCESO:</t>
  </si>
  <si>
    <t xml:space="preserve">OBJETIVO </t>
  </si>
  <si>
    <t>FECHA DE ACTUALIZACIÒN:</t>
  </si>
  <si>
    <t xml:space="preserve">CONTROLES </t>
  </si>
  <si>
    <t>OPCIONES DE MANEJO</t>
  </si>
  <si>
    <t>ACCIONES</t>
  </si>
  <si>
    <t>2 - IMPROBABLE</t>
  </si>
  <si>
    <t>3 - POSIBLE</t>
  </si>
  <si>
    <t>4 - PROBABLE</t>
  </si>
  <si>
    <t>5 - CASI SEGURO</t>
  </si>
  <si>
    <t>1 - INSIGNIFICANTE</t>
  </si>
  <si>
    <t>2 - MENOR</t>
  </si>
  <si>
    <t>3 - MODERADO</t>
  </si>
  <si>
    <t>4 - MAYOR</t>
  </si>
  <si>
    <t>5 - CATASTÓSFICO</t>
  </si>
  <si>
    <t>BAJO</t>
  </si>
  <si>
    <t>MODERADO</t>
  </si>
  <si>
    <t>ALTO</t>
  </si>
  <si>
    <t>EXTREMO</t>
  </si>
  <si>
    <t>1 - RARA VEZ</t>
  </si>
  <si>
    <t>NIVEL DE RIESGO EXTREMO</t>
  </si>
  <si>
    <t>BAJO - Asumir el Riesgo</t>
  </si>
  <si>
    <t>ALTO - Reducir, evitar, transferir o compartir</t>
  </si>
  <si>
    <t>EXTREMO - Reducir, evitar, transferir o compartir</t>
  </si>
  <si>
    <t>MODERADO - Asumir o Reducir</t>
  </si>
  <si>
    <t>EVALUACION DEL RIESGO</t>
  </si>
  <si>
    <t>NIVEL DE RIESGO ALTO</t>
  </si>
  <si>
    <t>NIVEL DE RIESGO MODERADO</t>
  </si>
  <si>
    <t>NIVEL DE RIESGO BAJO</t>
  </si>
  <si>
    <t>FACTORES PARA CADA CATEGORÍA DEL CONTEXTO</t>
  </si>
  <si>
    <t>CONTEXTO EXTERNO</t>
  </si>
  <si>
    <t>CONTEXTO INTERNO</t>
  </si>
  <si>
    <t>Económicos: disponibilidad de capital, liquidez, mercados financieros, desempleo, competencia.</t>
  </si>
  <si>
    <t>Políticos: cambios de gobierno, legislación, políticas públicas, regulación.</t>
  </si>
  <si>
    <t>Sociales: demografía, responsabilidad social, orden público.</t>
  </si>
  <si>
    <t>Tecnológicos: avances en tecnología, acceso a sistemas de información externos, gobierno en línea.</t>
  </si>
  <si>
    <t>Procesos: capacidad, diseño, ejecución, proveedores, entradas, salidas, gestión del conocimiento.</t>
  </si>
  <si>
    <t>Estratégicos: Direccionamiento estratégico, Planeación institucional, liderazgo, trabajo en equipo.</t>
  </si>
  <si>
    <t>Comunicación Interna: Canales utilizados y su efectividad, flujo de la información necesaria para el desarrollo de las operaciones.</t>
  </si>
  <si>
    <t>CONTEXTO DEL PROCESO</t>
  </si>
  <si>
    <t>Diseño del proceso: Claridad en la descripción del alcance y objetivo del proceso.</t>
  </si>
  <si>
    <t>Interacciones con otros procesos: Relación precisa con otros procesos en cuanto a insumos, proveedores, productos, usuarios o clientes.</t>
  </si>
  <si>
    <t>Transversalidad: Procesos que determinan lineamientos necesarios para el desarrollo de todos los procesos de la entidad.</t>
  </si>
  <si>
    <t>Procedimientos asociados: Pertinencia en los procedimientos que desarrollan los procesos.</t>
  </si>
  <si>
    <t>Responsables del proceso: Grado de autoridad y responsabilidad de los funcionarios frente al proceso.</t>
  </si>
  <si>
    <t>Comunicación entre los procesos: Efectividad en los flujos de información determinados en la interacción de los procesos.</t>
  </si>
  <si>
    <t>IDENTIFICACIÓN DEL RIESGO</t>
  </si>
  <si>
    <t xml:space="preserve">PROCESO: </t>
  </si>
  <si>
    <t xml:space="preserve">OBJETIVO: </t>
  </si>
  <si>
    <t>CAUSAS</t>
  </si>
  <si>
    <t xml:space="preserve">DESCRIPCIÓN </t>
  </si>
  <si>
    <t>CONSECUENCIAS POTENCIALES</t>
  </si>
  <si>
    <t xml:space="preserve">CUESTIONARIO PARA CALIFICAR CUALITATIVAMENTE EL IMPACTO Y LA PROBABILIDAD DE LOS RIESGOS IDENTIFICADOS </t>
  </si>
  <si>
    <t>B (Probable) 4</t>
  </si>
  <si>
    <t>D (Improbable) 2</t>
  </si>
  <si>
    <t>(Catastrófico) 5</t>
  </si>
  <si>
    <t>(Mayor) 4</t>
  </si>
  <si>
    <t>(Moderado) 3</t>
  </si>
  <si>
    <t>(Menor) 2</t>
  </si>
  <si>
    <t>ANÁLISIS Y EVALUACIÓN DE LOS CONTROLES</t>
  </si>
  <si>
    <t>DESCRIPCIÓN DEL CONTROL</t>
  </si>
  <si>
    <t>CRITERIOS PARA LA EVALUACIÓN</t>
  </si>
  <si>
    <t>EVALUACIÓN</t>
  </si>
  <si>
    <t>SI</t>
  </si>
  <si>
    <t>NO</t>
  </si>
  <si>
    <t>OBSERVACIONES</t>
  </si>
  <si>
    <t>Describa el control determinado para el riesgo identificado</t>
  </si>
  <si>
    <t>El control previene la materialización del riesgo (afecta probabilidad) o permite enfrentar la situación en caso de materialización (afecta impacto)?</t>
  </si>
  <si>
    <t>N/A</t>
  </si>
  <si>
    <t>Este criterio no puntúa, es relevante determinar si el control es preventivo (probabilidad) o si permite enfrentar el evento una vez materializado (impacto), con el fin de establecer el desplazamiento en la matriz de evaluación de riesgos.</t>
  </si>
  <si>
    <t>Existen manuales, instructivos o procedimientos para el manejo del control?</t>
  </si>
  <si>
    <t>Está (n) definido (s) el (los) responsable (s) de la ejecución del control y del seguimiento?</t>
  </si>
  <si>
    <t>La frecuencia de ejecución del control y seguimiento es adecuada?</t>
  </si>
  <si>
    <t>Se cuenta con evidencias de la ejecución y seguimiento del control?</t>
  </si>
  <si>
    <t>En el tiempo que lleva la herramienta ha demostrado ser efectiva?</t>
  </si>
  <si>
    <t>El control es automático? (Sistemas o Software que permiten incluir contraseñas de acceso, o con controles de seguimiento a aprobaciones o ejecuciones que se realizan a través de éste, generación de reportes o indicadores, sistemas de seguridad con scanner, sistemas de grabación, entre otros).</t>
  </si>
  <si>
    <t>El control es manual? (Políticas de operación aplicables, autorizaciones a través de firmas o confirmaciones vía correo electrónico, archivos físicos, consecutivos, listas de chequeo, controles de seguridad con personal especializado, entre otros)</t>
  </si>
  <si>
    <t>Total</t>
  </si>
  <si>
    <t>RANGOS DE CALIFICACIÓN DE LOS CONTROLES</t>
  </si>
  <si>
    <t>DEPENDIENDO SI EL CONTROL AFECTA PROBABILIDAD O IMPACTO DESPLAZA EN LA MATRIZ DE EVALUACIÓN DEL RIESGO ASÍ: En Probabilidad Avanza hacia abajo En Impacto Avanza hacia la izquierda</t>
  </si>
  <si>
    <t>Entre 0-50</t>
  </si>
  <si>
    <t>Entre 51-75</t>
  </si>
  <si>
    <t>Entre 76-100</t>
  </si>
  <si>
    <t>NIVEL DE RIESGO</t>
  </si>
  <si>
    <t>EVALUACIÓN DE RIESGOS</t>
  </si>
  <si>
    <t>RESPUESTA  (RESPONSABLE)</t>
  </si>
  <si>
    <t>INDICADOR</t>
  </si>
  <si>
    <t>CALIFICACIÒN</t>
  </si>
  <si>
    <t>NUEVA CALIFICACION</t>
  </si>
  <si>
    <t>NUEVA EVALUACION</t>
  </si>
  <si>
    <t>INSIGNIFICANTE (1)</t>
  </si>
  <si>
    <t>MENOR (2)</t>
  </si>
  <si>
    <t>MODERADO (3)</t>
  </si>
  <si>
    <t>MAYOR (4)</t>
  </si>
  <si>
    <t>CATASTRÓFICO (5)</t>
  </si>
  <si>
    <t>B</t>
  </si>
  <si>
    <t>M</t>
  </si>
  <si>
    <t>A</t>
  </si>
  <si>
    <t>E</t>
  </si>
  <si>
    <t>B: Zona de riesgo baja: Asumir el riesgo</t>
  </si>
  <si>
    <t>M: Zona de riesgo moderada: Asumir el riesgo, reducir el riesgo</t>
  </si>
  <si>
    <t>A: Zona de riesgo Alta: Reducir el riesgo, evitar, compartir o transferir</t>
  </si>
  <si>
    <t>E: Zona de riesgo extrema: Reducir el riesgo, evitar, compartir o transferir</t>
  </si>
  <si>
    <t>X</t>
  </si>
  <si>
    <t>(Insignificante) 1</t>
  </si>
  <si>
    <t>E (Rara vez) 1</t>
  </si>
  <si>
    <t>C (Posible) 3</t>
  </si>
  <si>
    <t xml:space="preserve">A (Casi Seguro) 5 </t>
  </si>
  <si>
    <t>13-AGO-14</t>
  </si>
  <si>
    <t>Presentación Extemporanea de informes de Ley</t>
  </si>
  <si>
    <t>Revisar mensualmente las fechas en que se debe efecutar la presentación de informes</t>
  </si>
  <si>
    <t>Generar un documento que contenga las fechas calendario de entrega de informes del año</t>
  </si>
  <si>
    <t>INVERSIONES Y TESORERIA</t>
  </si>
  <si>
    <t xml:space="preserve">Optimizar el manejo de los recursos financieros del Instituto garantizando el recuudo de los ingresos y el pago de los compromisos de manera transparente, eficiente y oportuna así como la adminsitración de los excedentes en forma eficiente y segura </t>
  </si>
  <si>
    <t>GRUPO DE TESORERÍA</t>
  </si>
  <si>
    <t xml:space="preserve">Perdida de soportes financieros </t>
  </si>
  <si>
    <t xml:space="preserve">Revisar aleatoriamente documentos soporte de la informacion cargada </t>
  </si>
  <si>
    <t xml:space="preserve">Archivar los documentos soportes de las transacciones financieras, teniendo en cuenta la ley general de archivo </t>
  </si>
  <si>
    <t>SEGUIMIENTO Y EVALUACION A LA GESTION</t>
  </si>
  <si>
    <t>Verificar y evaluar de forma independiente, objetiva y oportuna el funcionamiento del sistema integrado de gestión, en terminos de aplicación de las normas y de acuerdo con los procedimientos establecidos en la Entidad a fin de proponer las recomendaciones para su para su mejora continua.</t>
  </si>
  <si>
    <t>María Eugenia Patiño Jurado  -  Jefe Oficina Control Interno</t>
  </si>
  <si>
    <t>28/08/2014</t>
  </si>
  <si>
    <t>Insuficiencia de personal en la Oficina de Control Interno para abordar la verificación y evaluación independiente de procesos.</t>
  </si>
  <si>
    <t>María Eugenia Patiño</t>
  </si>
  <si>
    <t>porcentaje de cumplimiento del Plan Anual de Auditorías</t>
  </si>
  <si>
    <t>Inoportunidad en el envio de información y evidencias por parte de las dependencias y/o áreas operativas.</t>
  </si>
  <si>
    <t>Solicitudes de la información con fechas anticipadas.</t>
  </si>
  <si>
    <t>Dar continuidad con las solicitudes de información en forma oportuna</t>
  </si>
  <si>
    <t>número de informes generados en forma oportuna</t>
  </si>
  <si>
    <t>Posibilidad de no identificar aspectos críticos en desarrollo de las auditorías y evaluaciones realizadas.</t>
  </si>
  <si>
    <t xml:space="preserve">1. Análisis de puntos críticos a partir de la revisión de diferentes fuentes (informes de entes de control, matriz de riesgos, informes de auditorías internas, planes de mejoramiento), para efectos de elaborar el plan programa de auditoría.
</t>
  </si>
  <si>
    <t>número de procesos identificados como críticos,  auditados.</t>
  </si>
  <si>
    <t>Incumplimiento a los requerimientos de información de los organismos de control y vigilancia y en general a las entidades que soliciten información a la Entidad.</t>
  </si>
  <si>
    <t>Cronograma de informes.
Solicitudes de la información con fechas anticipadas.
Revisión de la calidad de la información.
Asesoría y acompañamiento a los líderes respectivo para la elaboración de los informes que así lo ameritan (p.e. cuenta anual consolidada).</t>
  </si>
  <si>
    <t>Mantener el cronograma de informes actualizado de acuerdo con la normatividad vigente aplicable a la OCI</t>
  </si>
  <si>
    <t>Número de respuestas oportunas  a requerimientos de información</t>
  </si>
  <si>
    <t>Auditores de gestión sin la competencia requerida para efectuar los procesos de verficiación y evaluación independiente de la Entidad.</t>
  </si>
  <si>
    <t xml:space="preserve">Solicitud de presupuesto para efectos de actualizar al personal </t>
  </si>
  <si>
    <t>Capacitaciones incluidas en el plan anual de capacitación de la entidad</t>
  </si>
  <si>
    <t>MAPA DE RIESGOS OFICINA DE CONTROL INTERNO</t>
  </si>
  <si>
    <t>Dar continuidad con las solicitudes de información en forma oportuna.
Realizar seguimiento a las solicitudes de información realizadas a las oficinas y/o áreas operativas.</t>
  </si>
  <si>
    <t>Número de capacitaciones realizadas</t>
  </si>
  <si>
    <t>CONTROLES</t>
  </si>
  <si>
    <t>Revisión por parte del Jefe de la Oficina de Control Interno.</t>
  </si>
  <si>
    <t>Revisión de pares</t>
  </si>
  <si>
    <t xml:space="preserve">Cronograma de informes de auditoria
Seguimiento
</t>
  </si>
  <si>
    <t>Generar Alertas</t>
  </si>
  <si>
    <t>Trimestrales</t>
  </si>
  <si>
    <t>TIEMPO</t>
  </si>
  <si>
    <t xml:space="preserve">Cronograma de acompañamiento </t>
  </si>
  <si>
    <t>*Acompañamiento 
*Indicaciones de diligeciamiento en los formatos</t>
  </si>
  <si>
    <t>*Cronograma de seguimiento
*Circular informativa</t>
  </si>
  <si>
    <t>Seguimiento permanente a las fechas de vencimiento de los Planes de Mejoramiento mediante el Sistema de Gestión Documental</t>
  </si>
  <si>
    <t>CALIFICACIÓN</t>
  </si>
  <si>
    <t>Tipo Control Prob. o Impacto</t>
  </si>
  <si>
    <t>VALORACIÓN</t>
  </si>
  <si>
    <t>Prob</t>
  </si>
  <si>
    <t>RANGOS DE CALIFICACIÓN</t>
  </si>
  <si>
    <t>DEPENDIENDO SI EL CONTROL AFECTA PROBABILIDAD O IMPACTO DESPLAZA EN LA MATRIZ DE CALIFICACIÓN, EVALUACIÓN Y RESPUESTA A LOS RIESGOS</t>
  </si>
  <si>
    <t>DE LOS CONTROLES</t>
  </si>
  <si>
    <t>CUADRANTES A DISMINUIR EN LA PROBABILIDAD</t>
  </si>
  <si>
    <t>CUADRANTES A DISMINUIR EN EL IMPACTO</t>
  </si>
  <si>
    <t>PUNTAJE  Final</t>
  </si>
  <si>
    <t>PUNTAJE:
 Herramientas para ejercer el control</t>
  </si>
  <si>
    <t>PUNTAJE: 
Seguimiento al control</t>
  </si>
  <si>
    <t xml:space="preserve"> RARA VEZ (1)</t>
  </si>
  <si>
    <t>IMPROBABLE (2)</t>
  </si>
  <si>
    <t>POSIBLE (3)</t>
  </si>
  <si>
    <t>PROBABLE (4)</t>
  </si>
  <si>
    <t>CASI SEGURO (5)</t>
  </si>
  <si>
    <t>Reducir</t>
  </si>
  <si>
    <t>* FUENTE: GUIA DE PARA LA ADMINISTRACION DEL RIESGO DEL DAFP 4 EDICION SEPTIEMBRE DE 2011</t>
  </si>
  <si>
    <t>MAPA DE RIESGOS*</t>
  </si>
  <si>
    <r>
      <t xml:space="preserve">El siguiente cuadro le permitirá calificar el impacto y la probabilidad de cada uno de los riesgos identificados para el proceso de Evaluación y Mejoramiento Continuo. Tenga en cuenta al momento de calificar el impacto y la probabilidad de cada riesgo, las consecuencias en su identificación, así como la experiencia y el conocimiento que posee sobre los escenarios de riesgo definidos. </t>
    </r>
    <r>
      <rPr>
        <b/>
        <sz val="11"/>
        <rFont val="Arial"/>
        <family val="2"/>
      </rPr>
      <t>(Señale con una X Impacto y probabilidad por cada Riesgo)</t>
    </r>
    <r>
      <rPr>
        <sz val="11"/>
        <rFont val="Arial"/>
        <family val="2"/>
      </rPr>
      <t xml:space="preserve"> </t>
    </r>
  </si>
  <si>
    <t>&gt;75</t>
  </si>
  <si>
    <t>probabilidad</t>
  </si>
  <si>
    <t>&gt;50 &lt;76</t>
  </si>
  <si>
    <t>&lt;50</t>
  </si>
  <si>
    <t>Imp</t>
  </si>
  <si>
    <t>Personal: competencia del personal, disponibilidad del personal.</t>
  </si>
  <si>
    <t>Tecnología: seguimiento de los sistemas y herramientas actuales</t>
  </si>
  <si>
    <t>2014</t>
  </si>
  <si>
    <t>DESARROLLO Y MANTENIMIENTO DE LA INFRAESTRUCTURA, INSTRUMENTOS  Y HERRAMIENTAS  PARA EL MONITOREO</t>
  </si>
  <si>
    <t xml:space="preserve">Adquirir, Instalar y mantener  los equipos necesarios y estructuras requeridas para el monitoreo de variables Hidrológicas, Meteorológicas y Ambientales, con la finalidad de garantizar la generación de datos hidrometeorológicos confiables y oportunos. 
</t>
  </si>
  <si>
    <t>Debilidades en la adquisicion, instalacion y mantenimiento de  los equipos necesarios y estructuras requeridas para el monitoreo de variables Hidrológicas, Meteorológicas y Ambientales</t>
  </si>
  <si>
    <t xml:space="preserve">Inadecuada adquisicion,instalacion y mantenimiento de  los equipos </t>
  </si>
  <si>
    <t xml:space="preserve">Sanciones 
Toma de decisiones desacertadas
Perdida de imagen institucional y credibilidad del Instituto </t>
  </si>
  <si>
    <t xml:space="preserve">Falta de personal capacitado
Inoportuna adquisicion de los equipos de red.
Incumplimiento de los cronogramas de mantenimiento.
Reporte extemporaneo por parte del personal del mantenimiento de las estructuras.
</t>
  </si>
  <si>
    <t>Actas de revisión por la dirección, actas, informes, resultados de pruebas.
Bitácora del  sistema</t>
  </si>
  <si>
    <t>Capacitacion de personal.
Ejecucion del cronograma de mantenimiento de los equipos.</t>
  </si>
  <si>
    <t>Funcionarios capacitados/total de funcionarios que intervienen en el proceso.
Registros del proceso</t>
  </si>
  <si>
    <t xml:space="preserve">Subdirectores de Hidrología, Metereologia y Estudios Ambientales.
Coordinadores
Operación de redes </t>
  </si>
  <si>
    <t>Subdirectores de Hidrología, Metereologia y Estudios Ambientales-Coordinadores Operación de redes</t>
  </si>
  <si>
    <t>Version:02</t>
  </si>
  <si>
    <t>Fecha:15/12/2014</t>
  </si>
  <si>
    <t>Pagina: 1 de 1</t>
  </si>
  <si>
    <t>Codigo:E-PI-F006</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</si>
</sst>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ont>
    <font>
      <sz val="11"/>
      <color theme="1"/>
      <name val="Calibri"/>
      <family val="2"/>
      <scheme val="minor"/>
    </font>
    <font>
      <sz val="12"/>
      <name val="Arial Narrow"/>
      <family val="2"/>
    </font>
    <font>
      <b/>
      <sz val="12"/>
      <name val="Arial Narrow"/>
      <family val="2"/>
    </font>
    <font>
      <sz val="10"/>
      <name val="Arial Narrow"/>
      <family val="2"/>
    </font>
    <font>
      <sz val="11"/>
      <name val="Arial Narrow"/>
      <family val="2"/>
    </font>
    <font>
      <b/>
      <sz val="11"/>
      <name val="Arial Narrow"/>
      <family val="2"/>
    </font>
    <font>
      <b/>
      <sz val="10"/>
      <name val="Arial Narrow"/>
      <family val="2"/>
    </font>
    <font>
      <sz val="12"/>
      <name val="Arial"/>
      <family val="2"/>
    </font>
    <font>
      <b/>
      <sz val="12"/>
      <name val="Arial"/>
      <family val="2"/>
    </font>
    <font>
      <sz val="9"/>
      <color indexed="81"/>
      <name val="Tahoma"/>
      <family val="2"/>
    </font>
    <font>
      <sz val="10"/>
      <name val="Arial"/>
      <family val="2"/>
    </font>
    <font>
      <b/>
      <sz val="9"/>
      <color indexed="81"/>
      <name val="Tahoma"/>
      <family val="2"/>
    </font>
    <font>
      <sz val="11"/>
      <color theme="1"/>
      <name val="Arial"/>
      <family val="2"/>
    </font>
    <font>
      <b/>
      <sz val="11"/>
      <color rgb="FF000000"/>
      <name val="Arial"/>
      <family val="2"/>
    </font>
    <font>
      <sz val="11"/>
      <color rgb="FF000000"/>
      <name val="Arial"/>
      <family val="2"/>
    </font>
    <font>
      <sz val="11"/>
      <name val="Arial"/>
      <family val="2"/>
    </font>
    <font>
      <b/>
      <sz val="11"/>
      <name val="Arial"/>
      <family val="2"/>
    </font>
    <font>
      <b/>
      <sz val="10"/>
      <name val="Arial"/>
      <family val="2"/>
    </font>
    <font>
      <b/>
      <sz val="11"/>
      <color rgb="FF276F5E"/>
      <name val="Arial"/>
      <family val="2"/>
    </font>
    <font>
      <b/>
      <sz val="11"/>
      <color rgb="FFFFFF00"/>
      <name val="Arial"/>
      <family val="2"/>
    </font>
    <font>
      <b/>
      <sz val="11"/>
      <color theme="9" tint="-0.249977111117893"/>
      <name val="Arial"/>
      <family val="2"/>
    </font>
    <font>
      <b/>
      <sz val="11"/>
      <color rgb="FFFF3300"/>
      <name val="Arial"/>
      <family val="2"/>
    </font>
    <font>
      <sz val="10"/>
      <color theme="1"/>
      <name val="Arial"/>
      <family val="2"/>
    </font>
  </fonts>
  <fills count="12">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276F5E"/>
        <bgColor indexed="64"/>
      </patternFill>
    </fill>
    <fill>
      <patternFill patternType="solid">
        <fgColor rgb="FFFFFF00"/>
        <bgColor indexed="64"/>
      </patternFill>
    </fill>
    <fill>
      <patternFill patternType="solid">
        <fgColor theme="9" tint="-0.24997711111789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rgb="FF000000"/>
      </left>
      <right/>
      <top style="medium">
        <color rgb="FF000000"/>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0" fontId="11" fillId="0" borderId="0"/>
    <xf numFmtId="0" fontId="1" fillId="0" borderId="0"/>
  </cellStyleXfs>
  <cellXfs count="328">
    <xf numFmtId="0" fontId="0" fillId="0" borderId="0" xfId="0"/>
    <xf numFmtId="0" fontId="2" fillId="0" borderId="0" xfId="0" applyNumberFormat="1" applyFont="1" applyBorder="1" applyAlignment="1">
      <alignment horizontal="left" vertical="center" wrapText="1"/>
    </xf>
    <xf numFmtId="0" fontId="4" fillId="0" borderId="0" xfId="0" applyFont="1"/>
    <xf numFmtId="0" fontId="5" fillId="0" borderId="0" xfId="0" applyFont="1"/>
    <xf numFmtId="0" fontId="6" fillId="0" borderId="16" xfId="0" applyFont="1" applyBorder="1" applyAlignment="1">
      <alignment vertical="center"/>
    </xf>
    <xf numFmtId="0" fontId="2" fillId="0" borderId="0" xfId="0" applyFont="1" applyBorder="1" applyAlignment="1">
      <alignment vertical="center"/>
    </xf>
    <xf numFmtId="49" fontId="2" fillId="0" borderId="0" xfId="0" applyNumberFormat="1" applyFont="1" applyBorder="1" applyAlignment="1">
      <alignment horizontal="left" vertical="center"/>
    </xf>
    <xf numFmtId="0" fontId="2" fillId="0" borderId="0" xfId="0" applyFont="1" applyBorder="1" applyAlignment="1">
      <alignment horizontal="center" vertical="center"/>
    </xf>
    <xf numFmtId="0" fontId="7" fillId="8" borderId="13" xfId="0" applyFont="1" applyFill="1" applyBorder="1" applyAlignment="1">
      <alignment horizontal="center" vertical="center"/>
    </xf>
    <xf numFmtId="0" fontId="8" fillId="0" borderId="1" xfId="0" applyFont="1" applyBorder="1" applyAlignment="1">
      <alignment vertical="center"/>
    </xf>
    <xf numFmtId="0" fontId="8" fillId="0" borderId="0" xfId="0" applyFont="1" applyAlignment="1">
      <alignment vertical="center"/>
    </xf>
    <xf numFmtId="0" fontId="8"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Border="1" applyAlignment="1">
      <alignment vertical="center"/>
    </xf>
    <xf numFmtId="49" fontId="8" fillId="0" borderId="0" xfId="0" applyNumberFormat="1" applyFont="1" applyBorder="1" applyAlignment="1">
      <alignment horizontal="left" vertical="center"/>
    </xf>
    <xf numFmtId="0" fontId="8" fillId="0" borderId="0" xfId="0" applyFont="1" applyFill="1" applyAlignment="1">
      <alignment vertical="center"/>
    </xf>
    <xf numFmtId="0" fontId="8" fillId="0" borderId="0" xfId="0" applyFont="1" applyAlignment="1">
      <alignment horizontal="center" vertical="center"/>
    </xf>
    <xf numFmtId="0" fontId="8" fillId="0" borderId="2" xfId="0" applyFont="1" applyBorder="1" applyAlignment="1">
      <alignment vertical="center"/>
    </xf>
    <xf numFmtId="0" fontId="9" fillId="0" borderId="2" xfId="0" applyFont="1" applyBorder="1" applyAlignment="1">
      <alignment vertical="center"/>
    </xf>
    <xf numFmtId="0" fontId="8" fillId="0" borderId="5" xfId="0" applyFont="1" applyBorder="1" applyAlignment="1">
      <alignment vertical="center"/>
    </xf>
    <xf numFmtId="0" fontId="9" fillId="0" borderId="1" xfId="0" applyFont="1" applyBorder="1" applyAlignment="1">
      <alignment vertical="center"/>
    </xf>
    <xf numFmtId="0" fontId="9" fillId="0" borderId="1" xfId="0" applyFont="1" applyBorder="1" applyAlignment="1">
      <alignment horizontal="center" vertical="center"/>
    </xf>
    <xf numFmtId="0" fontId="9" fillId="5"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6" borderId="1" xfId="0" applyFont="1" applyFill="1" applyBorder="1" applyAlignment="1">
      <alignment horizontal="center" vertical="center"/>
    </xf>
    <xf numFmtId="0" fontId="8" fillId="0" borderId="4" xfId="0" applyFont="1" applyBorder="1" applyAlignment="1">
      <alignment vertical="center"/>
    </xf>
    <xf numFmtId="0" fontId="9" fillId="3" borderId="0" xfId="0" applyFont="1" applyFill="1" applyAlignment="1">
      <alignment vertical="center"/>
    </xf>
    <xf numFmtId="0" fontId="9" fillId="4" borderId="0" xfId="0" applyFont="1" applyFill="1" applyAlignment="1">
      <alignment vertical="center"/>
    </xf>
    <xf numFmtId="0" fontId="8" fillId="0" borderId="1" xfId="0" applyFont="1" applyBorder="1" applyAlignment="1">
      <alignment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justify" vertical="center" wrapText="1"/>
    </xf>
    <xf numFmtId="0" fontId="8" fillId="0"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2" borderId="1" xfId="0" applyFont="1" applyFill="1" applyBorder="1" applyAlignment="1">
      <alignment vertical="center"/>
    </xf>
    <xf numFmtId="0" fontId="8" fillId="2" borderId="1" xfId="0" applyFont="1" applyFill="1" applyBorder="1" applyAlignment="1">
      <alignment vertical="center" wrapText="1"/>
    </xf>
    <xf numFmtId="0" fontId="8" fillId="0" borderId="1"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left" vertical="center"/>
    </xf>
    <xf numFmtId="0" fontId="2" fillId="0" borderId="3" xfId="0" applyFont="1" applyBorder="1" applyAlignment="1">
      <alignment horizontal="justify" vertical="center" wrapText="1"/>
    </xf>
    <xf numFmtId="0" fontId="2" fillId="0" borderId="6" xfId="0" applyFont="1" applyFill="1" applyBorder="1" applyAlignment="1">
      <alignment horizontal="justify" vertical="center" wrapText="1"/>
    </xf>
    <xf numFmtId="0" fontId="2" fillId="0" borderId="1" xfId="0" applyFont="1" applyBorder="1" applyAlignment="1">
      <alignment vertical="center" wrapText="1"/>
    </xf>
    <xf numFmtId="0" fontId="8" fillId="0" borderId="1" xfId="1" applyFont="1" applyBorder="1" applyAlignment="1">
      <alignment vertical="center"/>
    </xf>
    <xf numFmtId="0" fontId="8" fillId="0" borderId="0" xfId="1" applyFont="1" applyAlignment="1">
      <alignment vertical="center"/>
    </xf>
    <xf numFmtId="0" fontId="8" fillId="0" borderId="0" xfId="1" applyFont="1" applyBorder="1" applyAlignment="1">
      <alignment vertical="center"/>
    </xf>
    <xf numFmtId="0" fontId="9" fillId="0" borderId="0" xfId="1" applyFont="1" applyBorder="1" applyAlignment="1">
      <alignment horizontal="center" vertical="center"/>
    </xf>
    <xf numFmtId="0" fontId="9" fillId="0" borderId="0" xfId="1" applyFont="1" applyAlignment="1">
      <alignment vertical="center"/>
    </xf>
    <xf numFmtId="0" fontId="9" fillId="0" borderId="0" xfId="1" applyFont="1" applyAlignment="1">
      <alignment horizontal="center" vertical="center"/>
    </xf>
    <xf numFmtId="0" fontId="9" fillId="0" borderId="0" xfId="1" applyFont="1" applyBorder="1" applyAlignment="1">
      <alignment vertical="center"/>
    </xf>
    <xf numFmtId="49" fontId="8" fillId="0" borderId="0" xfId="1" applyNumberFormat="1" applyFont="1" applyBorder="1" applyAlignment="1">
      <alignment horizontal="left" vertical="center"/>
    </xf>
    <xf numFmtId="0" fontId="8" fillId="0" borderId="0" xfId="1" applyFont="1" applyFill="1" applyAlignment="1">
      <alignment vertical="center"/>
    </xf>
    <xf numFmtId="0" fontId="8" fillId="0" borderId="3" xfId="1" applyFont="1" applyBorder="1" applyAlignment="1">
      <alignment horizontal="justify" vertical="center" wrapText="1"/>
    </xf>
    <xf numFmtId="0" fontId="8" fillId="0" borderId="1" xfId="1" applyFont="1" applyBorder="1" applyAlignment="1">
      <alignment horizontal="center" vertical="center" wrapText="1"/>
    </xf>
    <xf numFmtId="0" fontId="8" fillId="0" borderId="1" xfId="1" applyFont="1" applyBorder="1" applyAlignment="1">
      <alignment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vertical="center" wrapText="1"/>
    </xf>
    <xf numFmtId="0" fontId="8" fillId="0" borderId="1" xfId="1" applyFont="1" applyFill="1" applyBorder="1" applyAlignment="1">
      <alignment horizontal="center" vertical="center"/>
    </xf>
    <xf numFmtId="0" fontId="8" fillId="2" borderId="1" xfId="1" applyFont="1" applyFill="1" applyBorder="1" applyAlignment="1">
      <alignment horizontal="center" vertical="center" wrapText="1"/>
    </xf>
    <xf numFmtId="0" fontId="8" fillId="2" borderId="1" xfId="1" applyFont="1" applyFill="1" applyBorder="1" applyAlignment="1">
      <alignment vertical="center" wrapText="1"/>
    </xf>
    <xf numFmtId="0" fontId="8" fillId="0" borderId="0" xfId="1" applyFont="1" applyAlignment="1">
      <alignment horizontal="center" vertical="center"/>
    </xf>
    <xf numFmtId="0" fontId="8" fillId="0" borderId="4" xfId="1" applyFont="1" applyBorder="1" applyAlignment="1">
      <alignment vertical="center"/>
    </xf>
    <xf numFmtId="0" fontId="8" fillId="0" borderId="2" xfId="1" applyFont="1" applyBorder="1" applyAlignment="1">
      <alignment vertical="center"/>
    </xf>
    <xf numFmtId="0" fontId="9" fillId="0" borderId="2" xfId="1" applyFont="1" applyBorder="1" applyAlignment="1">
      <alignment vertical="center"/>
    </xf>
    <xf numFmtId="0" fontId="8" fillId="0" borderId="5" xfId="1" applyFont="1" applyBorder="1" applyAlignment="1">
      <alignment vertical="center"/>
    </xf>
    <xf numFmtId="0" fontId="9" fillId="0" borderId="1" xfId="1" applyFont="1" applyBorder="1" applyAlignment="1">
      <alignment vertical="center"/>
    </xf>
    <xf numFmtId="0" fontId="9" fillId="0" borderId="1" xfId="1" applyFont="1" applyBorder="1" applyAlignment="1">
      <alignment horizontal="center" vertical="center"/>
    </xf>
    <xf numFmtId="0" fontId="9" fillId="5" borderId="1" xfId="1" applyFont="1" applyFill="1" applyBorder="1" applyAlignment="1">
      <alignment horizontal="center" vertical="center"/>
    </xf>
    <xf numFmtId="0" fontId="9" fillId="6" borderId="1" xfId="1" applyFont="1" applyFill="1" applyBorder="1" applyAlignment="1">
      <alignment horizontal="center" vertical="center"/>
    </xf>
    <xf numFmtId="0" fontId="9" fillId="4" borderId="1" xfId="1" applyFont="1" applyFill="1" applyBorder="1" applyAlignment="1">
      <alignment horizontal="center" vertical="center"/>
    </xf>
    <xf numFmtId="0" fontId="9" fillId="3" borderId="1" xfId="1" applyFont="1" applyFill="1" applyBorder="1" applyAlignment="1">
      <alignment horizontal="center" vertical="center"/>
    </xf>
    <xf numFmtId="0" fontId="9" fillId="3" borderId="0" xfId="1" applyFont="1" applyFill="1" applyAlignment="1">
      <alignment vertical="center"/>
    </xf>
    <xf numFmtId="0" fontId="9" fillId="4" borderId="0" xfId="1" applyFont="1" applyFill="1" applyAlignment="1">
      <alignment vertical="center"/>
    </xf>
    <xf numFmtId="0" fontId="9" fillId="0" borderId="1" xfId="1" applyFont="1" applyFill="1" applyBorder="1" applyAlignment="1">
      <alignment horizontal="center" vertical="center" wrapText="1"/>
    </xf>
    <xf numFmtId="0" fontId="9" fillId="0" borderId="2" xfId="1" applyFont="1" applyBorder="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left" vertical="center"/>
    </xf>
    <xf numFmtId="0" fontId="8" fillId="0" borderId="0" xfId="1" applyNumberFormat="1" applyFont="1" applyBorder="1" applyAlignment="1">
      <alignment horizontal="left" vertical="center" wrapText="1"/>
    </xf>
    <xf numFmtId="0" fontId="8" fillId="0" borderId="0" xfId="1" applyFont="1" applyBorder="1" applyAlignment="1">
      <alignment horizontal="center" vertical="center"/>
    </xf>
    <xf numFmtId="0" fontId="9" fillId="0" borderId="33" xfId="1" applyFont="1" applyFill="1" applyBorder="1" applyAlignment="1">
      <alignment horizontal="center" vertical="center" wrapText="1"/>
    </xf>
    <xf numFmtId="0" fontId="8" fillId="0" borderId="13" xfId="2" applyFont="1" applyBorder="1" applyAlignment="1">
      <alignment horizontal="justify" vertical="center" wrapText="1"/>
    </xf>
    <xf numFmtId="0" fontId="8" fillId="0" borderId="3" xfId="1" applyFont="1" applyBorder="1" applyAlignment="1">
      <alignment horizontal="center" vertical="center" wrapText="1"/>
    </xf>
    <xf numFmtId="0" fontId="8" fillId="2" borderId="3" xfId="1" applyFont="1" applyFill="1" applyBorder="1" applyAlignment="1">
      <alignment horizontal="center" vertical="center" wrapText="1"/>
    </xf>
    <xf numFmtId="0" fontId="8" fillId="0" borderId="3" xfId="1" applyFont="1" applyBorder="1" applyAlignment="1">
      <alignment horizontal="left" vertical="center" wrapText="1"/>
    </xf>
    <xf numFmtId="0" fontId="8" fillId="0" borderId="1" xfId="2" applyFont="1" applyBorder="1" applyAlignment="1">
      <alignment horizontal="justify" vertical="center" wrapText="1"/>
    </xf>
    <xf numFmtId="0" fontId="8" fillId="0" borderId="1" xfId="1" applyFont="1" applyFill="1" applyBorder="1" applyAlignment="1">
      <alignment horizontal="left" vertical="center" wrapText="1"/>
    </xf>
    <xf numFmtId="0" fontId="9" fillId="6" borderId="0" xfId="1" applyFont="1" applyFill="1" applyAlignment="1">
      <alignment vertical="center"/>
    </xf>
    <xf numFmtId="0" fontId="9" fillId="5" borderId="0" xfId="1" applyFont="1" applyFill="1" applyAlignment="1">
      <alignment vertical="center"/>
    </xf>
    <xf numFmtId="0" fontId="14" fillId="8"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5" fillId="0" borderId="1" xfId="0" applyFont="1" applyBorder="1" applyAlignment="1">
      <alignment horizontal="center" vertical="center" wrapText="1" readingOrder="1"/>
    </xf>
    <xf numFmtId="0" fontId="16" fillId="2" borderId="1" xfId="0" applyFont="1" applyFill="1" applyBorder="1" applyAlignment="1">
      <alignment horizontal="center" vertical="center" wrapText="1"/>
    </xf>
    <xf numFmtId="0" fontId="16" fillId="0" borderId="1" xfId="0" applyFont="1" applyBorder="1" applyAlignment="1">
      <alignment vertical="center"/>
    </xf>
    <xf numFmtId="0" fontId="16" fillId="0" borderId="0" xfId="0" applyFont="1" applyAlignment="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7" fillId="0" borderId="0" xfId="0" applyFont="1" applyAlignment="1">
      <alignment vertical="center"/>
    </xf>
    <xf numFmtId="49" fontId="16" fillId="0" borderId="0" xfId="0" applyNumberFormat="1" applyFont="1" applyBorder="1" applyAlignment="1">
      <alignment horizontal="center" vertical="center"/>
    </xf>
    <xf numFmtId="49" fontId="16" fillId="0" borderId="0" xfId="0" applyNumberFormat="1" applyFont="1" applyBorder="1" applyAlignment="1">
      <alignment horizontal="left" vertical="center"/>
    </xf>
    <xf numFmtId="0" fontId="16" fillId="0" borderId="0" xfId="0" applyNumberFormat="1" applyFont="1" applyBorder="1" applyAlignment="1">
      <alignment horizontal="center" vertical="center" wrapText="1"/>
    </xf>
    <xf numFmtId="0" fontId="16" fillId="0" borderId="0" xfId="0" applyNumberFormat="1" applyFont="1" applyBorder="1" applyAlignment="1">
      <alignment horizontal="left" vertical="center" wrapText="1"/>
    </xf>
    <xf numFmtId="0" fontId="16" fillId="0" borderId="0" xfId="0" applyFont="1" applyBorder="1" applyAlignment="1">
      <alignment horizontal="center" vertical="center"/>
    </xf>
    <xf numFmtId="0" fontId="16" fillId="0" borderId="0" xfId="0" applyFont="1" applyBorder="1" applyAlignment="1">
      <alignment vertical="center"/>
    </xf>
    <xf numFmtId="0" fontId="17" fillId="0" borderId="0" xfId="0" applyFont="1" applyAlignment="1">
      <alignment horizontal="left" vertical="center"/>
    </xf>
    <xf numFmtId="0" fontId="17" fillId="0" borderId="0" xfId="0" applyFont="1" applyAlignment="1">
      <alignment horizontal="center" vertical="center"/>
    </xf>
    <xf numFmtId="0" fontId="16" fillId="8" borderId="8" xfId="0" applyFont="1" applyFill="1" applyBorder="1" applyAlignment="1">
      <alignment vertical="center" wrapText="1"/>
    </xf>
    <xf numFmtId="0" fontId="16" fillId="0" borderId="0" xfId="0" applyFont="1" applyFill="1" applyAlignment="1">
      <alignment vertical="center"/>
    </xf>
    <xf numFmtId="0" fontId="16" fillId="2" borderId="1" xfId="1" applyFont="1" applyFill="1" applyBorder="1" applyAlignment="1">
      <alignment horizontal="center" vertical="center" wrapText="1"/>
    </xf>
    <xf numFmtId="0" fontId="16" fillId="0" borderId="0" xfId="0" applyFont="1" applyAlignment="1">
      <alignment horizontal="center" vertical="center"/>
    </xf>
    <xf numFmtId="0" fontId="14" fillId="0" borderId="36" xfId="0" applyFont="1" applyBorder="1" applyAlignment="1">
      <alignment horizontal="center" vertical="center" wrapText="1" readingOrder="1"/>
    </xf>
    <xf numFmtId="0" fontId="14" fillId="0" borderId="36" xfId="0" applyFont="1" applyBorder="1" applyAlignment="1">
      <alignment horizontal="center" vertical="center" wrapText="1"/>
    </xf>
    <xf numFmtId="0" fontId="14" fillId="0" borderId="37" xfId="0" applyFont="1" applyBorder="1" applyAlignment="1">
      <alignment horizontal="left" vertical="center" wrapText="1" readingOrder="1"/>
    </xf>
    <xf numFmtId="0" fontId="15" fillId="9" borderId="37" xfId="0" applyFont="1" applyFill="1" applyBorder="1" applyAlignment="1">
      <alignment horizontal="center" vertical="center" wrapText="1" readingOrder="1"/>
    </xf>
    <xf numFmtId="0" fontId="15" fillId="10" borderId="37" xfId="0" applyFont="1" applyFill="1" applyBorder="1" applyAlignment="1">
      <alignment horizontal="center" vertical="center" wrapText="1" readingOrder="1"/>
    </xf>
    <xf numFmtId="0" fontId="15" fillId="11" borderId="37" xfId="0" applyFont="1" applyFill="1" applyBorder="1" applyAlignment="1">
      <alignment horizontal="center" vertical="center" wrapText="1"/>
    </xf>
    <xf numFmtId="0" fontId="15" fillId="11" borderId="37" xfId="0" applyFont="1" applyFill="1" applyBorder="1" applyAlignment="1">
      <alignment horizontal="center" vertical="center" wrapText="1" readingOrder="1"/>
    </xf>
    <xf numFmtId="0" fontId="15" fillId="4" borderId="37" xfId="0" applyFont="1" applyFill="1" applyBorder="1" applyAlignment="1">
      <alignment horizontal="center" vertical="center" wrapText="1" readingOrder="1"/>
    </xf>
    <xf numFmtId="0" fontId="15" fillId="4" borderId="37" xfId="0" applyFont="1" applyFill="1" applyBorder="1" applyAlignment="1">
      <alignment horizontal="center" vertical="center" wrapText="1"/>
    </xf>
    <xf numFmtId="0" fontId="13" fillId="0" borderId="0" xfId="0" applyFont="1" applyBorder="1" applyAlignment="1">
      <alignment horizontal="center" vertical="center"/>
    </xf>
    <xf numFmtId="0" fontId="16" fillId="0" borderId="0" xfId="0" applyFont="1"/>
    <xf numFmtId="0" fontId="17" fillId="8" borderId="41" xfId="0" applyFont="1" applyFill="1" applyBorder="1" applyAlignment="1">
      <alignment horizontal="center" vertical="center" wrapText="1"/>
    </xf>
    <xf numFmtId="0" fontId="16" fillId="0" borderId="0" xfId="0" applyFont="1" applyAlignment="1">
      <alignment wrapText="1"/>
    </xf>
    <xf numFmtId="0" fontId="16" fillId="0" borderId="42" xfId="0" applyFont="1" applyBorder="1" applyAlignment="1">
      <alignment wrapText="1"/>
    </xf>
    <xf numFmtId="0" fontId="16" fillId="0" borderId="46" xfId="0" applyFont="1" applyBorder="1" applyAlignment="1">
      <alignment wrapText="1"/>
    </xf>
    <xf numFmtId="0" fontId="16" fillId="2" borderId="0" xfId="0" applyFont="1" applyFill="1"/>
    <xf numFmtId="0" fontId="16" fillId="0" borderId="49" xfId="0" applyFont="1" applyBorder="1"/>
    <xf numFmtId="0" fontId="16" fillId="0" borderId="50" xfId="0" applyFont="1" applyBorder="1"/>
    <xf numFmtId="0" fontId="16" fillId="0" borderId="51" xfId="0" applyFont="1" applyBorder="1"/>
    <xf numFmtId="0" fontId="17" fillId="7" borderId="26" xfId="0" applyFont="1" applyFill="1" applyBorder="1" applyAlignment="1">
      <alignment vertical="center"/>
    </xf>
    <xf numFmtId="0" fontId="17" fillId="7" borderId="0" xfId="0" applyFont="1" applyFill="1" applyBorder="1" applyAlignment="1">
      <alignment vertical="center"/>
    </xf>
    <xf numFmtId="0" fontId="16" fillId="0" borderId="32" xfId="0" applyFont="1" applyBorder="1"/>
    <xf numFmtId="0" fontId="17" fillId="7" borderId="6" xfId="0" applyFont="1" applyFill="1" applyBorder="1" applyAlignment="1">
      <alignment vertical="center"/>
    </xf>
    <xf numFmtId="0" fontId="17" fillId="7" borderId="23" xfId="0" applyFont="1" applyFill="1" applyBorder="1" applyAlignment="1">
      <alignment vertical="center"/>
    </xf>
    <xf numFmtId="0" fontId="16" fillId="0" borderId="14" xfId="0" applyFont="1" applyBorder="1"/>
    <xf numFmtId="0" fontId="17" fillId="7" borderId="34" xfId="0" applyFont="1" applyFill="1" applyBorder="1" applyAlignment="1">
      <alignment vertical="center"/>
    </xf>
    <xf numFmtId="0" fontId="17" fillId="7" borderId="40" xfId="0" applyFont="1" applyFill="1" applyBorder="1" applyAlignment="1">
      <alignment vertical="center"/>
    </xf>
    <xf numFmtId="0" fontId="16" fillId="0" borderId="9" xfId="0" applyFont="1" applyBorder="1"/>
    <xf numFmtId="0" fontId="17" fillId="2" borderId="26" xfId="0" applyFont="1" applyFill="1" applyBorder="1" applyAlignment="1">
      <alignment vertical="center"/>
    </xf>
    <xf numFmtId="0" fontId="17" fillId="2" borderId="0" xfId="0" applyFont="1" applyFill="1" applyBorder="1" applyAlignment="1">
      <alignment vertical="center"/>
    </xf>
    <xf numFmtId="0" fontId="11" fillId="0" borderId="20" xfId="0" applyFont="1" applyBorder="1"/>
    <xf numFmtId="0" fontId="11" fillId="0" borderId="0" xfId="0" applyFont="1"/>
    <xf numFmtId="0" fontId="11" fillId="0" borderId="1" xfId="2" applyFont="1" applyBorder="1" applyAlignment="1">
      <alignment horizontal="justify" vertical="center" wrapText="1"/>
    </xf>
    <xf numFmtId="0" fontId="17" fillId="7" borderId="38" xfId="0" applyFont="1" applyFill="1" applyBorder="1" applyAlignment="1">
      <alignment vertical="center"/>
    </xf>
    <xf numFmtId="0" fontId="16" fillId="0" borderId="10" xfId="0" applyFont="1" applyBorder="1" applyAlignment="1">
      <alignment horizontal="left" vertical="center" wrapText="1"/>
    </xf>
    <xf numFmtId="0" fontId="16" fillId="0" borderId="21" xfId="0" applyFont="1" applyBorder="1" applyAlignment="1">
      <alignment horizontal="left" vertical="center" wrapText="1"/>
    </xf>
    <xf numFmtId="0" fontId="16" fillId="8" borderId="33" xfId="0" applyFont="1" applyFill="1" applyBorder="1" applyAlignment="1">
      <alignment horizontal="center" vertical="center" wrapText="1"/>
    </xf>
    <xf numFmtId="0" fontId="16" fillId="8" borderId="33" xfId="0" applyFont="1" applyFill="1" applyBorder="1" applyAlignment="1">
      <alignment horizontal="centerContinuous" vertical="center" wrapText="1"/>
    </xf>
    <xf numFmtId="0" fontId="16" fillId="2" borderId="1" xfId="1" applyFont="1" applyFill="1" applyBorder="1" applyAlignment="1">
      <alignment horizontal="left" vertical="center" wrapText="1"/>
    </xf>
    <xf numFmtId="0" fontId="19" fillId="0" borderId="0" xfId="0" applyFont="1" applyAlignment="1">
      <alignment horizontal="left" vertical="center" readingOrder="1"/>
    </xf>
    <xf numFmtId="0" fontId="20" fillId="0" borderId="0" xfId="0" applyFont="1" applyAlignment="1">
      <alignment horizontal="left" vertical="center" readingOrder="1"/>
    </xf>
    <xf numFmtId="0" fontId="21" fillId="0" borderId="0" xfId="0" applyFont="1" applyAlignment="1">
      <alignment horizontal="left" vertical="center" readingOrder="1"/>
    </xf>
    <xf numFmtId="0" fontId="22" fillId="0" borderId="0" xfId="0" applyFont="1" applyAlignment="1">
      <alignment horizontal="left" vertical="center" readingOrder="1"/>
    </xf>
    <xf numFmtId="0" fontId="13" fillId="0" borderId="0" xfId="0" applyFont="1" applyFill="1" applyAlignment="1">
      <alignment horizontal="center" vertical="center"/>
    </xf>
    <xf numFmtId="0" fontId="11" fillId="0" borderId="40" xfId="0" applyFont="1" applyBorder="1" applyAlignment="1">
      <alignment horizontal="left" vertical="center" wrapText="1"/>
    </xf>
    <xf numFmtId="0" fontId="11" fillId="0" borderId="34" xfId="0" applyFont="1" applyBorder="1" applyAlignment="1">
      <alignment horizontal="left" vertical="center"/>
    </xf>
    <xf numFmtId="0" fontId="11" fillId="0" borderId="33" xfId="0" applyFont="1" applyBorder="1" applyAlignment="1">
      <alignment vertical="center"/>
    </xf>
    <xf numFmtId="0" fontId="11" fillId="0" borderId="0" xfId="2" applyFont="1" applyBorder="1" applyAlignment="1">
      <alignment horizontal="left" vertical="center" wrapText="1"/>
    </xf>
    <xf numFmtId="0" fontId="11" fillId="0" borderId="0" xfId="2" applyFont="1" applyBorder="1" applyAlignment="1">
      <alignment horizontal="justify"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0" xfId="0" applyFont="1" applyBorder="1"/>
    <xf numFmtId="0" fontId="11" fillId="0" borderId="1" xfId="2" applyFont="1" applyBorder="1" applyAlignment="1">
      <alignment horizontal="left" vertical="center" wrapText="1"/>
    </xf>
    <xf numFmtId="0" fontId="11" fillId="0" borderId="2" xfId="0" applyFont="1" applyBorder="1" applyAlignment="1">
      <alignment vertical="center" wrapText="1"/>
    </xf>
    <xf numFmtId="0" fontId="16" fillId="0" borderId="0"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center" vertical="center"/>
    </xf>
    <xf numFmtId="0" fontId="16" fillId="0" borderId="0" xfId="0" applyFont="1" applyBorder="1" applyAlignment="1">
      <alignment vertical="center" wrapText="1"/>
    </xf>
    <xf numFmtId="0" fontId="16" fillId="2" borderId="0" xfId="1" applyFont="1" applyFill="1" applyBorder="1" applyAlignment="1">
      <alignment horizontal="center" vertical="center" wrapText="1"/>
    </xf>
    <xf numFmtId="0" fontId="16" fillId="2" borderId="0" xfId="1" applyFont="1" applyFill="1" applyBorder="1" applyAlignment="1">
      <alignment horizontal="left" vertical="center" wrapText="1"/>
    </xf>
    <xf numFmtId="0" fontId="13"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0" borderId="1" xfId="0" applyFont="1" applyBorder="1" applyAlignment="1">
      <alignment vertical="center" wrapText="1"/>
    </xf>
    <xf numFmtId="0" fontId="13" fillId="2" borderId="1" xfId="0" applyFont="1" applyFill="1" applyBorder="1" applyAlignment="1">
      <alignment horizontal="center" vertical="center" wrapText="1"/>
    </xf>
    <xf numFmtId="0" fontId="18" fillId="0" borderId="30" xfId="0" applyFont="1" applyBorder="1" applyAlignment="1">
      <alignment vertical="center"/>
    </xf>
    <xf numFmtId="0" fontId="18" fillId="0" borderId="44" xfId="0" applyFont="1" applyBorder="1" applyAlignment="1">
      <alignment vertical="center"/>
    </xf>
    <xf numFmtId="0" fontId="23" fillId="0" borderId="1" xfId="0" applyFont="1" applyFill="1" applyBorder="1" applyAlignment="1">
      <alignment vertical="center" wrapText="1"/>
    </xf>
    <xf numFmtId="0" fontId="17" fillId="8" borderId="20" xfId="0" applyFont="1" applyFill="1" applyBorder="1" applyAlignment="1">
      <alignment horizontal="center" vertical="center"/>
    </xf>
    <xf numFmtId="0" fontId="17" fillId="8" borderId="19" xfId="0" applyFont="1" applyFill="1" applyBorder="1" applyAlignment="1">
      <alignment horizontal="center" vertical="center"/>
    </xf>
    <xf numFmtId="0" fontId="17" fillId="8" borderId="18" xfId="0" applyFont="1" applyFill="1" applyBorder="1" applyAlignment="1">
      <alignment horizontal="center" vertical="center"/>
    </xf>
    <xf numFmtId="0" fontId="17" fillId="8" borderId="38" xfId="0" applyFont="1" applyFill="1" applyBorder="1" applyAlignment="1">
      <alignment horizontal="center" vertical="center"/>
    </xf>
    <xf numFmtId="0" fontId="17" fillId="8" borderId="47" xfId="0" applyFont="1" applyFill="1" applyBorder="1" applyAlignment="1">
      <alignment horizontal="center" vertical="center"/>
    </xf>
    <xf numFmtId="0" fontId="17" fillId="8" borderId="48" xfId="0" applyFont="1" applyFill="1" applyBorder="1" applyAlignment="1">
      <alignment horizontal="center" vertical="center"/>
    </xf>
    <xf numFmtId="0" fontId="16" fillId="0" borderId="52" xfId="0" applyFont="1" applyBorder="1" applyAlignment="1">
      <alignment horizontal="left" vertical="center" wrapText="1"/>
    </xf>
    <xf numFmtId="0" fontId="16" fillId="0" borderId="38" xfId="0" applyFont="1" applyBorder="1" applyAlignment="1">
      <alignment horizontal="left" vertical="center" wrapText="1"/>
    </xf>
    <xf numFmtId="0" fontId="16" fillId="0" borderId="48" xfId="0" applyFont="1" applyBorder="1" applyAlignment="1">
      <alignment horizontal="left" vertical="center" wrapText="1"/>
    </xf>
    <xf numFmtId="0" fontId="18" fillId="8" borderId="21" xfId="0" applyFont="1" applyFill="1" applyBorder="1" applyAlignment="1">
      <alignment horizontal="center" vertical="center" wrapText="1"/>
    </xf>
    <xf numFmtId="0" fontId="18" fillId="8" borderId="35" xfId="0" applyFont="1" applyFill="1" applyBorder="1" applyAlignment="1">
      <alignment horizontal="center" vertical="center" wrapText="1"/>
    </xf>
    <xf numFmtId="0" fontId="18" fillId="8" borderId="32" xfId="0" applyFont="1" applyFill="1" applyBorder="1" applyAlignment="1">
      <alignment horizontal="center" vertical="center" wrapText="1"/>
    </xf>
    <xf numFmtId="0" fontId="18" fillId="8" borderId="39"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18" fillId="8" borderId="33"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8" fillId="8" borderId="15" xfId="0" applyFont="1" applyFill="1" applyBorder="1" applyAlignment="1">
      <alignment horizontal="center" vertical="center" wrapText="1"/>
    </xf>
    <xf numFmtId="0" fontId="18" fillId="8" borderId="16" xfId="0" applyFont="1" applyFill="1" applyBorder="1" applyAlignment="1">
      <alignment horizontal="center" vertical="center" wrapText="1"/>
    </xf>
    <xf numFmtId="0" fontId="18" fillId="8" borderId="17" xfId="0" applyFont="1" applyFill="1" applyBorder="1" applyAlignment="1">
      <alignment horizontal="center" vertical="center" wrapText="1"/>
    </xf>
    <xf numFmtId="0" fontId="11" fillId="0" borderId="30" xfId="0" applyFont="1" applyBorder="1" applyAlignment="1">
      <alignment horizontal="left" vertical="center" wrapText="1"/>
    </xf>
    <xf numFmtId="0" fontId="11" fillId="0" borderId="29" xfId="0" applyFont="1" applyBorder="1" applyAlignment="1">
      <alignment horizontal="left" vertical="center" wrapText="1"/>
    </xf>
    <xf numFmtId="0" fontId="11" fillId="0" borderId="42" xfId="0" applyFont="1" applyBorder="1" applyAlignment="1">
      <alignment horizontal="left" vertical="center" wrapText="1"/>
    </xf>
    <xf numFmtId="0" fontId="11" fillId="0" borderId="44" xfId="0" applyFont="1" applyBorder="1" applyAlignment="1">
      <alignment horizontal="left" vertical="center" wrapText="1"/>
    </xf>
    <xf numFmtId="0" fontId="11" fillId="0" borderId="31" xfId="0" applyFont="1" applyBorder="1" applyAlignment="1">
      <alignment horizontal="left" vertical="center" wrapText="1"/>
    </xf>
    <xf numFmtId="0" fontId="11" fillId="0" borderId="43" xfId="0" applyFont="1" applyBorder="1" applyAlignment="1">
      <alignment horizontal="left" vertical="center" wrapText="1"/>
    </xf>
    <xf numFmtId="0" fontId="17" fillId="8" borderId="11" xfId="0" applyFont="1" applyFill="1" applyBorder="1" applyAlignment="1">
      <alignment horizontal="center" vertical="center" wrapText="1"/>
    </xf>
    <xf numFmtId="0" fontId="17" fillId="8" borderId="39"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7" fillId="8" borderId="19"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7" fillId="8" borderId="0"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7" fillId="8" borderId="15" xfId="0" applyFont="1" applyFill="1" applyBorder="1" applyAlignment="1">
      <alignment horizontal="center" vertical="center"/>
    </xf>
    <xf numFmtId="0" fontId="17" fillId="8" borderId="16" xfId="0" applyFont="1" applyFill="1" applyBorder="1" applyAlignment="1">
      <alignment horizontal="center" vertical="center"/>
    </xf>
    <xf numFmtId="0" fontId="17" fillId="8" borderId="17" xfId="0" applyFont="1" applyFill="1" applyBorder="1" applyAlignment="1">
      <alignment horizontal="center" vertical="center"/>
    </xf>
    <xf numFmtId="0" fontId="16" fillId="0" borderId="0" xfId="0" applyFont="1" applyAlignment="1">
      <alignment horizontal="center"/>
    </xf>
    <xf numFmtId="0" fontId="16" fillId="0" borderId="0" xfId="0" applyFont="1" applyBorder="1" applyAlignment="1">
      <alignment horizontal="center"/>
    </xf>
    <xf numFmtId="0" fontId="17" fillId="8" borderId="1"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7" fillId="8" borderId="53" xfId="0" applyFont="1" applyFill="1" applyBorder="1" applyAlignment="1">
      <alignment horizontal="center" vertical="center" wrapText="1"/>
    </xf>
    <xf numFmtId="0" fontId="17" fillId="8" borderId="54"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17" fillId="8" borderId="35" xfId="0" applyFont="1" applyFill="1" applyBorder="1" applyAlignment="1">
      <alignment horizontal="center" vertical="center" wrapText="1"/>
    </xf>
    <xf numFmtId="0" fontId="6" fillId="8" borderId="15" xfId="0" applyFont="1" applyFill="1" applyBorder="1" applyAlignment="1">
      <alignment horizontal="center" vertical="center"/>
    </xf>
    <xf numFmtId="0" fontId="6" fillId="8" borderId="16" xfId="0" applyFont="1" applyFill="1" applyBorder="1" applyAlignment="1">
      <alignment horizontal="center" vertical="center"/>
    </xf>
    <xf numFmtId="0" fontId="6" fillId="8" borderId="17" xfId="0" applyFont="1" applyFill="1" applyBorder="1" applyAlignment="1">
      <alignment horizontal="center" vertical="center"/>
    </xf>
    <xf numFmtId="0" fontId="6" fillId="7" borderId="4"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5" fillId="0" borderId="4" xfId="0" applyFont="1" applyBorder="1" applyAlignment="1">
      <alignment horizontal="center"/>
    </xf>
    <xf numFmtId="0" fontId="5" fillId="0" borderId="2" xfId="0" applyFont="1" applyBorder="1" applyAlignment="1">
      <alignment horizontal="center"/>
    </xf>
    <xf numFmtId="0" fontId="5" fillId="0" borderId="5"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justify" vertical="center" wrapText="1"/>
    </xf>
    <xf numFmtId="0" fontId="7" fillId="8" borderId="7" xfId="0" applyFont="1" applyFill="1" applyBorder="1" applyAlignment="1">
      <alignment horizontal="center" vertical="center"/>
    </xf>
    <xf numFmtId="0" fontId="7" fillId="8" borderId="8" xfId="0" applyFont="1" applyFill="1" applyBorder="1" applyAlignment="1">
      <alignment horizontal="center" vertical="center"/>
    </xf>
    <xf numFmtId="0" fontId="7" fillId="8" borderId="12" xfId="0" applyFont="1" applyFill="1" applyBorder="1" applyAlignment="1">
      <alignment horizontal="center" vertical="center"/>
    </xf>
    <xf numFmtId="0" fontId="7" fillId="8" borderId="13" xfId="0" applyFont="1" applyFill="1" applyBorder="1" applyAlignment="1">
      <alignment horizontal="center" vertical="center"/>
    </xf>
    <xf numFmtId="0" fontId="5" fillId="0" borderId="2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7" fillId="8" borderId="8" xfId="0" applyFont="1" applyFill="1" applyBorder="1" applyAlignment="1">
      <alignment horizontal="center"/>
    </xf>
    <xf numFmtId="0" fontId="7" fillId="8" borderId="9" xfId="0" applyFont="1" applyFill="1" applyBorder="1" applyAlignment="1">
      <alignment horizontal="center" vertical="center"/>
    </xf>
    <xf numFmtId="0" fontId="7" fillId="8" borderId="14" xfId="0" applyFont="1" applyFill="1" applyBorder="1" applyAlignment="1">
      <alignment horizontal="center" vertical="center"/>
    </xf>
    <xf numFmtId="0" fontId="5" fillId="0" borderId="3" xfId="0" applyFont="1" applyBorder="1" applyAlignment="1">
      <alignment horizontal="justify" vertical="center" wrapText="1"/>
    </xf>
    <xf numFmtId="0" fontId="5" fillId="0" borderId="3" xfId="0" applyFont="1" applyBorder="1" applyAlignment="1">
      <alignment horizontal="center" vertical="center"/>
    </xf>
    <xf numFmtId="0" fontId="5" fillId="0" borderId="24" xfId="0" applyFont="1" applyBorder="1" applyAlignment="1">
      <alignment horizontal="center" vertical="center"/>
    </xf>
    <xf numFmtId="0" fontId="5" fillId="0" borderId="5" xfId="0" applyFont="1" applyBorder="1" applyAlignment="1">
      <alignment horizontal="center" vertical="center"/>
    </xf>
    <xf numFmtId="0" fontId="5" fillId="0" borderId="25" xfId="0" applyFont="1" applyBorder="1" applyAlignment="1">
      <alignment horizontal="left" vertical="center" wrapText="1"/>
    </xf>
    <xf numFmtId="0" fontId="5" fillId="0" borderId="28"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6" xfId="0" applyFont="1" applyBorder="1" applyAlignment="1">
      <alignment horizontal="left" vertical="center" wrapText="1"/>
    </xf>
    <xf numFmtId="0" fontId="5" fillId="0" borderId="24" xfId="0" applyFont="1" applyBorder="1" applyAlignment="1">
      <alignment horizontal="left" vertical="center" wrapText="1"/>
    </xf>
    <xf numFmtId="0" fontId="14" fillId="8" borderId="4" xfId="0" applyFont="1" applyFill="1" applyBorder="1" applyAlignment="1">
      <alignment horizontal="center" vertical="center" wrapText="1" readingOrder="1"/>
    </xf>
    <xf numFmtId="0" fontId="14" fillId="8" borderId="5" xfId="0" applyFont="1" applyFill="1" applyBorder="1" applyAlignment="1">
      <alignment horizontal="center" vertical="center" wrapText="1" readingOrder="1"/>
    </xf>
    <xf numFmtId="0" fontId="14" fillId="7" borderId="15" xfId="0" applyFont="1" applyFill="1" applyBorder="1" applyAlignment="1">
      <alignment horizontal="center" vertical="center" readingOrder="1"/>
    </xf>
    <xf numFmtId="0" fontId="14" fillId="7" borderId="16" xfId="0" applyFont="1" applyFill="1" applyBorder="1" applyAlignment="1">
      <alignment horizontal="center" vertical="center" readingOrder="1"/>
    </xf>
    <xf numFmtId="0" fontId="14" fillId="7" borderId="17" xfId="0" applyFont="1" applyFill="1" applyBorder="1" applyAlignment="1">
      <alignment horizontal="center" vertical="center" readingOrder="1"/>
    </xf>
    <xf numFmtId="0" fontId="16" fillId="8" borderId="7" xfId="0" applyFont="1" applyFill="1" applyBorder="1" applyAlignment="1">
      <alignment horizontal="center" vertical="center" wrapText="1"/>
    </xf>
    <xf numFmtId="0" fontId="16" fillId="8" borderId="35"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0" borderId="1" xfId="0" applyFont="1" applyBorder="1" applyAlignment="1">
      <alignment horizontal="center" vertical="center"/>
    </xf>
    <xf numFmtId="0" fontId="17" fillId="8"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7" borderId="45" xfId="0" applyFont="1" applyFill="1" applyBorder="1" applyAlignment="1">
      <alignment horizontal="center" vertical="center" wrapText="1" readingOrder="1"/>
    </xf>
    <xf numFmtId="0" fontId="14" fillId="7" borderId="36" xfId="0" applyFont="1" applyFill="1" applyBorder="1" applyAlignment="1">
      <alignment horizontal="center" vertical="center" wrapText="1" readingOrder="1"/>
    </xf>
    <xf numFmtId="0" fontId="16" fillId="8" borderId="9" xfId="0" applyFont="1" applyFill="1" applyBorder="1" applyAlignment="1">
      <alignment horizontal="center" vertical="center" wrapText="1"/>
    </xf>
    <xf numFmtId="0" fontId="16" fillId="8" borderId="39" xfId="0" applyFont="1" applyFill="1" applyBorder="1" applyAlignment="1">
      <alignment horizontal="center" vertical="center" wrapText="1"/>
    </xf>
    <xf numFmtId="49" fontId="16" fillId="0" borderId="1" xfId="0" applyNumberFormat="1" applyFont="1" applyBorder="1" applyAlignment="1">
      <alignment horizontal="left" vertical="center"/>
    </xf>
    <xf numFmtId="49" fontId="16" fillId="0" borderId="1" xfId="0" applyNumberFormat="1" applyFont="1" applyBorder="1" applyAlignment="1">
      <alignment horizontal="left" vertical="center" wrapText="1"/>
    </xf>
    <xf numFmtId="0" fontId="16" fillId="0" borderId="1" xfId="0" applyNumberFormat="1" applyFont="1" applyBorder="1" applyAlignment="1">
      <alignment horizontal="left" vertical="top" wrapText="1"/>
    </xf>
    <xf numFmtId="0" fontId="16" fillId="0" borderId="1" xfId="0" applyFont="1" applyBorder="1" applyAlignment="1">
      <alignment horizontal="left" vertical="center"/>
    </xf>
    <xf numFmtId="0" fontId="9" fillId="0" borderId="34"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4" xfId="1" applyFont="1" applyBorder="1" applyAlignment="1">
      <alignment horizontal="center" vertical="center"/>
    </xf>
    <xf numFmtId="0" fontId="9" fillId="0" borderId="2" xfId="1" applyFont="1" applyBorder="1" applyAlignment="1">
      <alignment horizontal="center" vertical="center"/>
    </xf>
    <xf numFmtId="0" fontId="9" fillId="0" borderId="5" xfId="1" applyFont="1" applyBorder="1" applyAlignment="1">
      <alignment horizontal="center" vertical="center"/>
    </xf>
    <xf numFmtId="49" fontId="8" fillId="0" borderId="1" xfId="1" applyNumberFormat="1" applyFont="1" applyBorder="1" applyAlignment="1">
      <alignment horizontal="left" vertical="center"/>
    </xf>
    <xf numFmtId="0" fontId="8" fillId="0" borderId="4" xfId="1" applyNumberFormat="1" applyFont="1" applyBorder="1" applyAlignment="1">
      <alignment horizontal="left" vertical="center" wrapText="1"/>
    </xf>
    <xf numFmtId="0" fontId="8" fillId="0" borderId="2" xfId="1" applyNumberFormat="1" applyFont="1" applyBorder="1" applyAlignment="1">
      <alignment horizontal="left" vertical="center" wrapText="1"/>
    </xf>
    <xf numFmtId="0" fontId="8" fillId="0" borderId="5" xfId="1" applyNumberFormat="1" applyFont="1" applyBorder="1" applyAlignment="1">
      <alignment horizontal="left" vertical="center" wrapText="1"/>
    </xf>
    <xf numFmtId="49" fontId="8" fillId="0" borderId="4" xfId="1" applyNumberFormat="1" applyFont="1" applyBorder="1" applyAlignment="1">
      <alignment horizontal="left" vertical="center"/>
    </xf>
    <xf numFmtId="49" fontId="8" fillId="0" borderId="2" xfId="1" applyNumberFormat="1" applyFont="1" applyBorder="1" applyAlignment="1">
      <alignment horizontal="left" vertical="center"/>
    </xf>
    <xf numFmtId="49" fontId="8" fillId="0" borderId="5" xfId="1" applyNumberFormat="1" applyFont="1" applyBorder="1" applyAlignment="1">
      <alignment horizontal="left" vertical="center"/>
    </xf>
    <xf numFmtId="0" fontId="9" fillId="0" borderId="0" xfId="1" applyFont="1" applyAlignment="1">
      <alignment horizontal="left" vertical="center"/>
    </xf>
    <xf numFmtId="0" fontId="9" fillId="0" borderId="33"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5" borderId="0" xfId="0" applyFont="1" applyFill="1" applyAlignment="1">
      <alignment horizontal="left" vertical="center"/>
    </xf>
    <xf numFmtId="0" fontId="9" fillId="0" borderId="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9" fillId="6" borderId="0" xfId="0" applyFont="1" applyFill="1" applyAlignment="1">
      <alignment horizontal="left"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49" fontId="2" fillId="0" borderId="1" xfId="0" applyNumberFormat="1" applyFont="1" applyBorder="1" applyAlignment="1">
      <alignment horizontal="left" vertical="center"/>
    </xf>
    <xf numFmtId="0" fontId="2" fillId="0" borderId="4" xfId="0" applyNumberFormat="1" applyFont="1" applyBorder="1" applyAlignment="1">
      <alignment horizontal="justify" vertical="top" wrapText="1"/>
    </xf>
    <xf numFmtId="0" fontId="2" fillId="0" borderId="2" xfId="0" applyNumberFormat="1" applyFont="1" applyBorder="1" applyAlignment="1">
      <alignment horizontal="justify" vertical="top" wrapText="1"/>
    </xf>
    <xf numFmtId="0" fontId="2" fillId="0" borderId="5" xfId="0" applyNumberFormat="1" applyFont="1" applyBorder="1" applyAlignment="1">
      <alignment horizontal="justify" vertical="top" wrapText="1"/>
    </xf>
    <xf numFmtId="49" fontId="2" fillId="0" borderId="4"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5" xfId="0" applyNumberFormat="1" applyFont="1" applyBorder="1" applyAlignment="1">
      <alignment horizontal="left" vertical="center"/>
    </xf>
    <xf numFmtId="0" fontId="9" fillId="0" borderId="0" xfId="0" applyFont="1" applyAlignment="1">
      <alignment horizontal="left" vertical="center"/>
    </xf>
  </cellXfs>
  <cellStyles count="3">
    <cellStyle name="Normal" xfId="0" builtinId="0"/>
    <cellStyle name="Normal 2" xfId="1"/>
    <cellStyle name="Normal 3" xfId="2"/>
  </cellStyles>
  <dxfs count="4">
    <dxf>
      <fill>
        <patternFill>
          <bgColor rgb="FF92D050"/>
        </patternFill>
      </fill>
    </dxf>
    <dxf>
      <fill>
        <patternFill>
          <bgColor rgb="FFFFC00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752475</xdr:colOff>
      <xdr:row>1</xdr:row>
      <xdr:rowOff>0</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438400" cy="11049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0</xdr:col>
      <xdr:colOff>2552700</xdr:colOff>
      <xdr:row>0</xdr:row>
      <xdr:rowOff>1114425</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104775" y="66675"/>
          <a:ext cx="2447925" cy="10477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28576</xdr:colOff>
      <xdr:row>0</xdr:row>
      <xdr:rowOff>0</xdr:rowOff>
    </xdr:from>
    <xdr:to>
      <xdr:col>0</xdr:col>
      <xdr:colOff>2352675</xdr:colOff>
      <xdr:row>0</xdr:row>
      <xdr:rowOff>1133475</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28576" y="0"/>
          <a:ext cx="2324099" cy="11334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47625</xdr:rowOff>
    </xdr:from>
    <xdr:to>
      <xdr:col>2</xdr:col>
      <xdr:colOff>771525</xdr:colOff>
      <xdr:row>0</xdr:row>
      <xdr:rowOff>1152525</xdr:rowOff>
    </xdr:to>
    <xdr:pic>
      <xdr:nvPicPr>
        <xdr:cNvPr id="3"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0" y="47625"/>
          <a:ext cx="2295525" cy="11049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194185</xdr:colOff>
      <xdr:row>0</xdr:row>
      <xdr:rowOff>158750</xdr:rowOff>
    </xdr:from>
    <xdr:to>
      <xdr:col>0</xdr:col>
      <xdr:colOff>2361406</xdr:colOff>
      <xdr:row>3</xdr:row>
      <xdr:rowOff>515938</xdr:rowOff>
    </xdr:to>
    <xdr:pic>
      <xdr:nvPicPr>
        <xdr:cNvPr id="3"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194185" y="158750"/>
          <a:ext cx="2167221" cy="91916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74084</xdr:colOff>
      <xdr:row>0</xdr:row>
      <xdr:rowOff>52919</xdr:rowOff>
    </xdr:from>
    <xdr:to>
      <xdr:col>0</xdr:col>
      <xdr:colOff>1344084</xdr:colOff>
      <xdr:row>0</xdr:row>
      <xdr:rowOff>1164169</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74084" y="52919"/>
          <a:ext cx="1270000" cy="11112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74084</xdr:colOff>
      <xdr:row>0</xdr:row>
      <xdr:rowOff>52919</xdr:rowOff>
    </xdr:from>
    <xdr:to>
      <xdr:col>0</xdr:col>
      <xdr:colOff>1344084</xdr:colOff>
      <xdr:row>0</xdr:row>
      <xdr:rowOff>1164169</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74084" y="52919"/>
          <a:ext cx="1270000" cy="11112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74084</xdr:colOff>
      <xdr:row>0</xdr:row>
      <xdr:rowOff>52919</xdr:rowOff>
    </xdr:from>
    <xdr:to>
      <xdr:col>0</xdr:col>
      <xdr:colOff>1344084</xdr:colOff>
      <xdr:row>0</xdr:row>
      <xdr:rowOff>1164169</xdr:rowOff>
    </xdr:to>
    <xdr:pic>
      <xdr:nvPicPr>
        <xdr:cNvPr id="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74084" y="52919"/>
          <a:ext cx="1270000" cy="1111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selection activeCell="C28" sqref="C28"/>
    </sheetView>
  </sheetViews>
  <sheetFormatPr baseColWidth="10" defaultRowHeight="14.25" x14ac:dyDescent="0.2"/>
  <cols>
    <col min="1" max="1" width="25.28515625" style="125" customWidth="1"/>
    <col min="2" max="2" width="11.42578125" style="125"/>
    <col min="3" max="3" width="137.85546875" style="125" customWidth="1"/>
    <col min="4" max="16384" width="11.42578125" style="125"/>
  </cols>
  <sheetData>
    <row r="1" spans="1:12" ht="87" customHeight="1" thickBot="1" x14ac:dyDescent="0.25">
      <c r="C1" s="126" t="s">
        <v>35</v>
      </c>
      <c r="D1" s="127"/>
      <c r="E1" s="127"/>
      <c r="F1" s="127"/>
      <c r="G1" s="127"/>
      <c r="H1" s="127"/>
      <c r="I1" s="127"/>
      <c r="J1" s="127"/>
      <c r="K1" s="127"/>
      <c r="L1" s="127"/>
    </row>
    <row r="2" spans="1:12" ht="16.5" hidden="1" customHeight="1" x14ac:dyDescent="0.2">
      <c r="A2" s="184" t="s">
        <v>36</v>
      </c>
      <c r="B2" s="185"/>
      <c r="C2" s="128" t="s">
        <v>38</v>
      </c>
    </row>
    <row r="3" spans="1:12" ht="16.5" hidden="1" customHeight="1" x14ac:dyDescent="0.2">
      <c r="A3" s="186"/>
      <c r="B3" s="187"/>
      <c r="C3" s="129" t="s">
        <v>39</v>
      </c>
    </row>
    <row r="4" spans="1:12" ht="16.5" hidden="1" customHeight="1" x14ac:dyDescent="0.2">
      <c r="A4" s="186"/>
      <c r="B4" s="187"/>
      <c r="C4" s="129" t="s">
        <v>40</v>
      </c>
    </row>
    <row r="5" spans="1:12" ht="22.5" customHeight="1" x14ac:dyDescent="0.2">
      <c r="A5" s="186"/>
      <c r="B5" s="187"/>
      <c r="C5" s="190" t="s">
        <v>41</v>
      </c>
    </row>
    <row r="6" spans="1:12" ht="16.5" hidden="1" customHeight="1" x14ac:dyDescent="0.2">
      <c r="A6" s="186"/>
      <c r="B6" s="187"/>
      <c r="C6" s="191"/>
    </row>
    <row r="7" spans="1:12" ht="33.75" hidden="1" customHeight="1" thickBot="1" x14ac:dyDescent="0.25">
      <c r="A7" s="186"/>
      <c r="B7" s="187"/>
      <c r="C7" s="191"/>
    </row>
    <row r="8" spans="1:12" ht="16.5" hidden="1" customHeight="1" x14ac:dyDescent="0.2">
      <c r="A8" s="186"/>
      <c r="B8" s="187"/>
      <c r="C8" s="191"/>
    </row>
    <row r="9" spans="1:12" s="130" customFormat="1" ht="4.5" customHeight="1" thickBot="1" x14ac:dyDescent="0.25">
      <c r="A9" s="188"/>
      <c r="B9" s="189"/>
      <c r="C9" s="192"/>
    </row>
    <row r="10" spans="1:12" x14ac:dyDescent="0.2">
      <c r="A10" s="184" t="s">
        <v>37</v>
      </c>
      <c r="B10" s="185"/>
      <c r="C10" s="131" t="s">
        <v>185</v>
      </c>
    </row>
    <row r="11" spans="1:12" ht="16.5" hidden="1" customHeight="1" x14ac:dyDescent="0.2">
      <c r="A11" s="186"/>
      <c r="B11" s="187"/>
      <c r="C11" s="132" t="s">
        <v>42</v>
      </c>
    </row>
    <row r="12" spans="1:12" ht="15" thickBot="1" x14ac:dyDescent="0.25">
      <c r="A12" s="188"/>
      <c r="B12" s="189"/>
      <c r="C12" s="133" t="s">
        <v>186</v>
      </c>
    </row>
    <row r="13" spans="1:12" ht="16.5" hidden="1" customHeight="1" x14ac:dyDescent="0.2">
      <c r="A13" s="134"/>
      <c r="B13" s="135"/>
      <c r="C13" s="136" t="s">
        <v>43</v>
      </c>
    </row>
    <row r="14" spans="1:12" ht="17.25" hidden="1" customHeight="1" thickBot="1" x14ac:dyDescent="0.25">
      <c r="A14" s="137"/>
      <c r="B14" s="138"/>
      <c r="C14" s="139" t="s">
        <v>44</v>
      </c>
    </row>
    <row r="15" spans="1:12" ht="16.5" hidden="1" customHeight="1" x14ac:dyDescent="0.2">
      <c r="A15" s="140"/>
      <c r="B15" s="141"/>
      <c r="C15" s="142" t="s">
        <v>46</v>
      </c>
    </row>
    <row r="16" spans="1:12" s="143" customFormat="1" ht="15.75" hidden="1" thickBot="1" x14ac:dyDescent="0.25">
      <c r="B16" s="144"/>
      <c r="C16" s="144"/>
      <c r="D16" s="144"/>
      <c r="E16" s="144"/>
      <c r="F16" s="144"/>
      <c r="G16" s="144"/>
      <c r="H16" s="144"/>
      <c r="I16" s="144"/>
      <c r="J16" s="144"/>
      <c r="K16" s="144"/>
      <c r="L16" s="144"/>
    </row>
    <row r="17" spans="1:3" x14ac:dyDescent="0.2">
      <c r="A17" s="184" t="s">
        <v>45</v>
      </c>
      <c r="B17" s="185"/>
      <c r="C17" s="131" t="s">
        <v>47</v>
      </c>
    </row>
    <row r="18" spans="1:3" ht="16.5" hidden="1" customHeight="1" x14ac:dyDescent="0.2">
      <c r="A18" s="186"/>
      <c r="B18" s="187"/>
      <c r="C18" s="132" t="s">
        <v>48</v>
      </c>
    </row>
    <row r="19" spans="1:3" ht="16.5" hidden="1" customHeight="1" x14ac:dyDescent="0.2">
      <c r="A19" s="186"/>
      <c r="B19" s="187"/>
      <c r="C19" s="132" t="s">
        <v>49</v>
      </c>
    </row>
    <row r="20" spans="1:3" ht="16.5" hidden="1" customHeight="1" x14ac:dyDescent="0.2">
      <c r="A20" s="186"/>
      <c r="B20" s="187"/>
      <c r="C20" s="132" t="s">
        <v>50</v>
      </c>
    </row>
    <row r="21" spans="1:3" ht="15" thickBot="1" x14ac:dyDescent="0.25">
      <c r="A21" s="188"/>
      <c r="B21" s="189"/>
      <c r="C21" s="133" t="s">
        <v>51</v>
      </c>
    </row>
  </sheetData>
  <mergeCells count="4">
    <mergeCell ref="A17:B21"/>
    <mergeCell ref="A10:B12"/>
    <mergeCell ref="C5:C9"/>
    <mergeCell ref="A2:B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4" workbookViewId="0">
      <selection activeCell="B3" sqref="B3:D3"/>
    </sheetView>
  </sheetViews>
  <sheetFormatPr baseColWidth="10" defaultRowHeight="12.75" x14ac:dyDescent="0.2"/>
  <cols>
    <col min="1" max="1" width="41" style="146" customWidth="1"/>
    <col min="2" max="2" width="37.7109375" style="146" customWidth="1"/>
    <col min="3" max="3" width="35.42578125" style="146" customWidth="1"/>
    <col min="4" max="4" width="34.5703125" style="146" customWidth="1"/>
    <col min="5" max="5" width="25.7109375" style="146" hidden="1" customWidth="1"/>
    <col min="6" max="6" width="25.42578125" style="146" hidden="1" customWidth="1"/>
    <col min="7" max="7" width="15.140625" style="146" hidden="1" customWidth="1"/>
    <col min="8" max="16384" width="11.42578125" style="146"/>
  </cols>
  <sheetData>
    <row r="1" spans="1:7" ht="93" customHeight="1" thickBot="1" x14ac:dyDescent="0.25">
      <c r="A1" s="145"/>
      <c r="B1" s="201" t="s">
        <v>52</v>
      </c>
      <c r="C1" s="202"/>
      <c r="D1" s="203"/>
    </row>
    <row r="2" spans="1:7" ht="28.5" customHeight="1" x14ac:dyDescent="0.2">
      <c r="A2" s="181" t="s">
        <v>53</v>
      </c>
      <c r="B2" s="204" t="s">
        <v>188</v>
      </c>
      <c r="C2" s="205"/>
      <c r="D2" s="206"/>
    </row>
    <row r="3" spans="1:7" ht="81.75" customHeight="1" thickBot="1" x14ac:dyDescent="0.25">
      <c r="A3" s="182" t="s">
        <v>54</v>
      </c>
      <c r="B3" s="207" t="s">
        <v>189</v>
      </c>
      <c r="C3" s="208"/>
      <c r="D3" s="209"/>
    </row>
    <row r="4" spans="1:7" ht="29.25" customHeight="1" x14ac:dyDescent="0.2">
      <c r="A4" s="193" t="s">
        <v>55</v>
      </c>
      <c r="B4" s="197" t="s">
        <v>1</v>
      </c>
      <c r="C4" s="197" t="s">
        <v>56</v>
      </c>
      <c r="D4" s="195" t="s">
        <v>57</v>
      </c>
      <c r="E4" s="199" t="s">
        <v>148</v>
      </c>
      <c r="F4" s="200" t="s">
        <v>11</v>
      </c>
      <c r="G4" s="200" t="s">
        <v>154</v>
      </c>
    </row>
    <row r="5" spans="1:7" ht="13.5" customHeight="1" x14ac:dyDescent="0.2">
      <c r="A5" s="194"/>
      <c r="B5" s="198"/>
      <c r="C5" s="198"/>
      <c r="D5" s="196"/>
      <c r="E5" s="199"/>
      <c r="F5" s="200"/>
      <c r="G5" s="200"/>
    </row>
    <row r="6" spans="1:7" ht="152.25" customHeight="1" x14ac:dyDescent="0.2">
      <c r="A6" s="169" t="s">
        <v>193</v>
      </c>
      <c r="B6" s="147" t="s">
        <v>191</v>
      </c>
      <c r="C6" s="170" t="s">
        <v>190</v>
      </c>
      <c r="D6" s="147" t="s">
        <v>192</v>
      </c>
      <c r="E6" s="159" t="s">
        <v>149</v>
      </c>
      <c r="F6" s="160" t="s">
        <v>150</v>
      </c>
      <c r="G6" s="161" t="s">
        <v>153</v>
      </c>
    </row>
    <row r="7" spans="1:7" s="168" customFormat="1" ht="151.5" customHeight="1" x14ac:dyDescent="0.2">
      <c r="A7" s="162"/>
      <c r="B7" s="163"/>
      <c r="C7" s="164"/>
      <c r="D7" s="165"/>
      <c r="E7" s="165" t="s">
        <v>151</v>
      </c>
      <c r="F7" s="166" t="s">
        <v>152</v>
      </c>
      <c r="G7" s="167" t="s">
        <v>153</v>
      </c>
    </row>
    <row r="8" spans="1:7" s="168" customFormat="1" ht="25.5" x14ac:dyDescent="0.2">
      <c r="A8" s="162"/>
      <c r="B8" s="163"/>
      <c r="C8" s="164"/>
      <c r="D8" s="165"/>
      <c r="E8" s="165" t="s">
        <v>149</v>
      </c>
      <c r="F8" s="166" t="s">
        <v>150</v>
      </c>
      <c r="G8" s="167" t="s">
        <v>153</v>
      </c>
    </row>
    <row r="9" spans="1:7" s="168" customFormat="1" ht="162.75" customHeight="1" x14ac:dyDescent="0.2">
      <c r="A9" s="163"/>
      <c r="B9" s="163"/>
      <c r="C9" s="164"/>
      <c r="D9" s="165"/>
      <c r="E9" s="165" t="s">
        <v>151</v>
      </c>
      <c r="F9" s="166" t="s">
        <v>152</v>
      </c>
      <c r="G9" s="167" t="s">
        <v>153</v>
      </c>
    </row>
    <row r="10" spans="1:7" s="168" customFormat="1" ht="51" x14ac:dyDescent="0.2">
      <c r="A10" s="162"/>
      <c r="B10" s="163"/>
      <c r="C10" s="164"/>
      <c r="D10" s="164"/>
      <c r="E10" s="165" t="s">
        <v>156</v>
      </c>
      <c r="F10" s="165" t="s">
        <v>155</v>
      </c>
    </row>
    <row r="11" spans="1:7" s="168" customFormat="1" ht="63.75" x14ac:dyDescent="0.2">
      <c r="A11" s="162"/>
      <c r="B11" s="163"/>
      <c r="C11" s="164"/>
      <c r="D11" s="164"/>
      <c r="E11" s="165" t="s">
        <v>157</v>
      </c>
      <c r="F11" s="165" t="s">
        <v>158</v>
      </c>
    </row>
  </sheetData>
  <mergeCells count="10">
    <mergeCell ref="G4:G5"/>
    <mergeCell ref="B4:B5"/>
    <mergeCell ref="B1:D1"/>
    <mergeCell ref="B2:D2"/>
    <mergeCell ref="B3:D3"/>
    <mergeCell ref="A4:A5"/>
    <mergeCell ref="D4:D5"/>
    <mergeCell ref="C4:C5"/>
    <mergeCell ref="E4:E5"/>
    <mergeCell ref="F4:F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opLeftCell="A4" workbookViewId="0">
      <selection activeCell="K9" sqref="A9:K9"/>
    </sheetView>
  </sheetViews>
  <sheetFormatPr baseColWidth="10" defaultRowHeight="14.25" x14ac:dyDescent="0.2"/>
  <cols>
    <col min="1" max="1" width="36" style="125" customWidth="1"/>
    <col min="2" max="2" width="22.42578125" style="125" customWidth="1"/>
    <col min="3" max="3" width="20" style="125" customWidth="1"/>
    <col min="4" max="4" width="17.7109375" style="125" customWidth="1"/>
    <col min="5" max="5" width="20.28515625" style="125" customWidth="1"/>
    <col min="6" max="6" width="21.140625" style="125" customWidth="1"/>
    <col min="7" max="7" width="18.140625" style="125" customWidth="1"/>
    <col min="8" max="8" width="17.28515625" style="125" customWidth="1"/>
    <col min="9" max="9" width="15.28515625" style="125" customWidth="1"/>
    <col min="10" max="10" width="16.42578125" style="125" customWidth="1"/>
    <col min="11" max="11" width="16.7109375" style="125" customWidth="1"/>
    <col min="12" max="16384" width="11.42578125" style="125"/>
  </cols>
  <sheetData>
    <row r="1" spans="1:11" ht="100.5" customHeight="1" thickBot="1" x14ac:dyDescent="0.25">
      <c r="A1" s="224"/>
      <c r="B1" s="221" t="s">
        <v>58</v>
      </c>
      <c r="C1" s="222"/>
      <c r="D1" s="222"/>
      <c r="E1" s="222"/>
      <c r="F1" s="222"/>
      <c r="G1" s="222"/>
      <c r="H1" s="222"/>
      <c r="I1" s="222"/>
      <c r="J1" s="222"/>
      <c r="K1" s="223"/>
    </row>
    <row r="2" spans="1:11" ht="3" hidden="1" customHeight="1" thickBot="1" x14ac:dyDescent="0.25">
      <c r="A2" s="225"/>
      <c r="B2" s="135"/>
      <c r="C2" s="135"/>
      <c r="D2" s="135"/>
      <c r="E2" s="135"/>
      <c r="F2" s="135"/>
      <c r="G2" s="135"/>
      <c r="H2" s="135"/>
      <c r="I2" s="135"/>
      <c r="J2" s="148"/>
    </row>
    <row r="3" spans="1:11" ht="69" customHeight="1" thickBot="1" x14ac:dyDescent="0.25">
      <c r="A3" s="218" t="s">
        <v>179</v>
      </c>
      <c r="B3" s="219"/>
      <c r="C3" s="219"/>
      <c r="D3" s="219"/>
      <c r="E3" s="219"/>
      <c r="F3" s="219"/>
      <c r="G3" s="219"/>
      <c r="H3" s="219"/>
      <c r="I3" s="219"/>
      <c r="J3" s="219"/>
      <c r="K3" s="220"/>
    </row>
    <row r="4" spans="1:11" ht="12.75" customHeight="1" x14ac:dyDescent="0.2">
      <c r="A4" s="228" t="s">
        <v>52</v>
      </c>
      <c r="B4" s="230" t="s">
        <v>3</v>
      </c>
      <c r="C4" s="231"/>
      <c r="D4" s="231"/>
      <c r="E4" s="231"/>
      <c r="F4" s="232"/>
      <c r="G4" s="212" t="s">
        <v>2</v>
      </c>
      <c r="H4" s="213"/>
      <c r="I4" s="213"/>
      <c r="J4" s="213"/>
      <c r="K4" s="214"/>
    </row>
    <row r="5" spans="1:11" ht="12.75" customHeight="1" x14ac:dyDescent="0.2">
      <c r="A5" s="229"/>
      <c r="B5" s="233"/>
      <c r="C5" s="226"/>
      <c r="D5" s="226"/>
      <c r="E5" s="226"/>
      <c r="F5" s="210"/>
      <c r="G5" s="215"/>
      <c r="H5" s="216"/>
      <c r="I5" s="216"/>
      <c r="J5" s="216"/>
      <c r="K5" s="217"/>
    </row>
    <row r="6" spans="1:11" ht="12.75" customHeight="1" x14ac:dyDescent="0.2">
      <c r="A6" s="229"/>
      <c r="B6" s="233"/>
      <c r="C6" s="226"/>
      <c r="D6" s="226"/>
      <c r="E6" s="226"/>
      <c r="F6" s="210"/>
      <c r="G6" s="215"/>
      <c r="H6" s="216"/>
      <c r="I6" s="216"/>
      <c r="J6" s="216"/>
      <c r="K6" s="217"/>
    </row>
    <row r="7" spans="1:11" ht="30.75" customHeight="1" x14ac:dyDescent="0.2">
      <c r="A7" s="229"/>
      <c r="B7" s="233" t="s">
        <v>113</v>
      </c>
      <c r="C7" s="226" t="s">
        <v>59</v>
      </c>
      <c r="D7" s="226" t="s">
        <v>112</v>
      </c>
      <c r="E7" s="226" t="s">
        <v>60</v>
      </c>
      <c r="F7" s="210" t="s">
        <v>111</v>
      </c>
      <c r="G7" s="233" t="s">
        <v>61</v>
      </c>
      <c r="H7" s="226" t="s">
        <v>62</v>
      </c>
      <c r="I7" s="226" t="s">
        <v>63</v>
      </c>
      <c r="J7" s="226" t="s">
        <v>64</v>
      </c>
      <c r="K7" s="210" t="s">
        <v>110</v>
      </c>
    </row>
    <row r="8" spans="1:11" ht="13.5" customHeight="1" x14ac:dyDescent="0.2">
      <c r="A8" s="229"/>
      <c r="B8" s="234"/>
      <c r="C8" s="227"/>
      <c r="D8" s="227"/>
      <c r="E8" s="227"/>
      <c r="F8" s="211"/>
      <c r="G8" s="234"/>
      <c r="H8" s="227"/>
      <c r="I8" s="227"/>
      <c r="J8" s="227"/>
      <c r="K8" s="211"/>
    </row>
    <row r="9" spans="1:11" ht="98.25" customHeight="1" x14ac:dyDescent="0.2">
      <c r="A9" s="172" t="str">
        <f>IdentRiesgo!B6</f>
        <v xml:space="preserve">Inadecuada adquisicion,instalacion y mantenimiento de  los equipos </v>
      </c>
      <c r="B9" s="173"/>
      <c r="C9" s="173"/>
      <c r="D9" s="173" t="s">
        <v>109</v>
      </c>
      <c r="E9" s="173"/>
      <c r="F9" s="173"/>
      <c r="G9" s="173"/>
      <c r="H9" s="173" t="s">
        <v>109</v>
      </c>
      <c r="I9" s="173"/>
      <c r="J9" s="173"/>
      <c r="K9" s="173"/>
    </row>
    <row r="10" spans="1:11" ht="96.75" customHeight="1" x14ac:dyDescent="0.2">
      <c r="A10" s="171"/>
      <c r="B10" s="101"/>
      <c r="C10" s="101"/>
      <c r="D10" s="101"/>
      <c r="E10" s="101"/>
      <c r="F10" s="101"/>
      <c r="G10" s="101"/>
      <c r="H10" s="101"/>
      <c r="I10" s="101"/>
      <c r="J10" s="101"/>
      <c r="K10" s="101"/>
    </row>
    <row r="11" spans="1:11" ht="15" x14ac:dyDescent="0.2">
      <c r="A11" s="171"/>
      <c r="B11" s="101"/>
      <c r="C11" s="101"/>
      <c r="D11" s="101"/>
      <c r="E11" s="101"/>
      <c r="F11" s="101"/>
      <c r="G11" s="101"/>
      <c r="H11" s="101"/>
      <c r="I11" s="101"/>
      <c r="J11" s="101"/>
      <c r="K11" s="101"/>
    </row>
    <row r="12" spans="1:11" ht="15" x14ac:dyDescent="0.2">
      <c r="A12" s="171"/>
      <c r="B12" s="101"/>
      <c r="C12" s="101"/>
      <c r="D12" s="101"/>
      <c r="E12" s="101"/>
      <c r="F12" s="101"/>
      <c r="G12" s="101"/>
      <c r="H12" s="101"/>
      <c r="I12" s="101"/>
      <c r="J12" s="101"/>
      <c r="K12" s="101"/>
    </row>
    <row r="13" spans="1:11" ht="15" x14ac:dyDescent="0.2">
      <c r="A13" s="171"/>
      <c r="B13" s="101"/>
      <c r="C13" s="101"/>
      <c r="D13" s="101"/>
      <c r="E13" s="101"/>
      <c r="F13" s="101"/>
      <c r="G13" s="101"/>
      <c r="H13" s="101"/>
      <c r="I13" s="101"/>
      <c r="J13" s="101"/>
      <c r="K13" s="101"/>
    </row>
    <row r="14" spans="1:11" ht="15" x14ac:dyDescent="0.2">
      <c r="A14" s="171"/>
      <c r="B14" s="101"/>
      <c r="C14" s="101"/>
      <c r="D14" s="101"/>
      <c r="E14" s="101"/>
      <c r="F14" s="101"/>
      <c r="G14" s="101"/>
      <c r="H14" s="101"/>
      <c r="I14" s="101"/>
      <c r="J14" s="101"/>
      <c r="K14" s="101"/>
    </row>
    <row r="15" spans="1:11" hidden="1" x14ac:dyDescent="0.2">
      <c r="A15" s="150">
        <f>IdentRiesgo!B12</f>
        <v>0</v>
      </c>
    </row>
    <row r="16" spans="1:11" hidden="1" x14ac:dyDescent="0.2">
      <c r="A16" s="149">
        <f>IdentRiesgo!B13</f>
        <v>0</v>
      </c>
    </row>
    <row r="17" spans="1:1" hidden="1" x14ac:dyDescent="0.2">
      <c r="A17" s="149">
        <f>IdentRiesgo!B14</f>
        <v>0</v>
      </c>
    </row>
    <row r="18" spans="1:1" hidden="1" x14ac:dyDescent="0.2">
      <c r="A18" s="149">
        <f>IdentRiesgo!B15</f>
        <v>0</v>
      </c>
    </row>
    <row r="19" spans="1:1" hidden="1" x14ac:dyDescent="0.2">
      <c r="A19" s="149">
        <f>IdentRiesgo!B16</f>
        <v>0</v>
      </c>
    </row>
    <row r="20" spans="1:1" hidden="1" x14ac:dyDescent="0.2">
      <c r="A20" s="149">
        <f>IdentRiesgo!B17</f>
        <v>0</v>
      </c>
    </row>
    <row r="21" spans="1:1" hidden="1" x14ac:dyDescent="0.2">
      <c r="A21" s="149">
        <f>IdentRiesgo!B18</f>
        <v>0</v>
      </c>
    </row>
    <row r="22" spans="1:1" hidden="1" x14ac:dyDescent="0.2">
      <c r="A22" s="149">
        <f>IdentRiesgo!B19</f>
        <v>0</v>
      </c>
    </row>
    <row r="23" spans="1:1" hidden="1" x14ac:dyDescent="0.2">
      <c r="A23" s="149">
        <f>IdentRiesgo!B20</f>
        <v>0</v>
      </c>
    </row>
    <row r="24" spans="1:1" hidden="1" x14ac:dyDescent="0.2">
      <c r="A24" s="149">
        <f>IdentRiesgo!B21</f>
        <v>0</v>
      </c>
    </row>
  </sheetData>
  <mergeCells count="16">
    <mergeCell ref="K7:K8"/>
    <mergeCell ref="G4:K6"/>
    <mergeCell ref="A3:K3"/>
    <mergeCell ref="B1:K1"/>
    <mergeCell ref="A1:A2"/>
    <mergeCell ref="H7:H8"/>
    <mergeCell ref="I7:I8"/>
    <mergeCell ref="J7:J8"/>
    <mergeCell ref="F7:F8"/>
    <mergeCell ref="A4:A8"/>
    <mergeCell ref="B4:F6"/>
    <mergeCell ref="B7:B8"/>
    <mergeCell ref="C7:C8"/>
    <mergeCell ref="D7:D8"/>
    <mergeCell ref="E7:E8"/>
    <mergeCell ref="G7:G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D13" sqref="D13:F15"/>
    </sheetView>
  </sheetViews>
  <sheetFormatPr baseColWidth="10" defaultRowHeight="12.75" x14ac:dyDescent="0.2"/>
  <cols>
    <col min="1" max="2" width="11.42578125" style="2"/>
    <col min="3" max="3" width="12.42578125" style="2" customWidth="1"/>
    <col min="4" max="5" width="11.42578125" style="2"/>
    <col min="6" max="6" width="25.42578125" style="2" customWidth="1"/>
    <col min="7" max="7" width="15.28515625" style="2" customWidth="1"/>
    <col min="8" max="8" width="14.28515625" style="2" customWidth="1"/>
    <col min="9" max="9" width="11.42578125" style="2"/>
    <col min="10" max="10" width="38.28515625" style="2" customWidth="1"/>
    <col min="11" max="16384" width="11.42578125" style="2"/>
  </cols>
  <sheetData>
    <row r="1" spans="1:10" ht="92.25" customHeight="1" thickBot="1" x14ac:dyDescent="0.25">
      <c r="C1" s="4"/>
      <c r="D1" s="235" t="s">
        <v>65</v>
      </c>
      <c r="E1" s="236"/>
      <c r="F1" s="236"/>
      <c r="G1" s="236"/>
      <c r="H1" s="236"/>
      <c r="I1" s="236"/>
      <c r="J1" s="237"/>
    </row>
    <row r="2" spans="1:10" x14ac:dyDescent="0.2">
      <c r="A2" s="247" t="s">
        <v>66</v>
      </c>
      <c r="B2" s="248"/>
      <c r="C2" s="248"/>
      <c r="D2" s="248" t="s">
        <v>67</v>
      </c>
      <c r="E2" s="248"/>
      <c r="F2" s="248"/>
      <c r="G2" s="257" t="s">
        <v>68</v>
      </c>
      <c r="H2" s="257"/>
      <c r="I2" s="248" t="s">
        <v>71</v>
      </c>
      <c r="J2" s="258"/>
    </row>
    <row r="3" spans="1:10" ht="13.5" thickBot="1" x14ac:dyDescent="0.25">
      <c r="A3" s="249"/>
      <c r="B3" s="250"/>
      <c r="C3" s="250"/>
      <c r="D3" s="250"/>
      <c r="E3" s="250"/>
      <c r="F3" s="250"/>
      <c r="G3" s="8" t="s">
        <v>69</v>
      </c>
      <c r="H3" s="8" t="s">
        <v>70</v>
      </c>
      <c r="I3" s="250"/>
      <c r="J3" s="259"/>
    </row>
    <row r="4" spans="1:10" s="3" customFormat="1" ht="12.75" customHeight="1" x14ac:dyDescent="0.3">
      <c r="A4" s="251" t="s">
        <v>72</v>
      </c>
      <c r="B4" s="252"/>
      <c r="C4" s="253"/>
      <c r="D4" s="260" t="s">
        <v>73</v>
      </c>
      <c r="E4" s="260"/>
      <c r="F4" s="260"/>
      <c r="G4" s="261" t="s">
        <v>74</v>
      </c>
      <c r="H4" s="262" t="s">
        <v>74</v>
      </c>
      <c r="I4" s="264" t="s">
        <v>75</v>
      </c>
      <c r="J4" s="265"/>
    </row>
    <row r="5" spans="1:10" s="3" customFormat="1" ht="23.25" customHeight="1" x14ac:dyDescent="0.3">
      <c r="A5" s="251"/>
      <c r="B5" s="252"/>
      <c r="C5" s="253"/>
      <c r="D5" s="246"/>
      <c r="E5" s="246"/>
      <c r="F5" s="246"/>
      <c r="G5" s="244"/>
      <c r="H5" s="263"/>
      <c r="I5" s="266"/>
      <c r="J5" s="267"/>
    </row>
    <row r="6" spans="1:10" s="3" customFormat="1" ht="46.5" customHeight="1" x14ac:dyDescent="0.3">
      <c r="A6" s="251"/>
      <c r="B6" s="252"/>
      <c r="C6" s="253"/>
      <c r="D6" s="246"/>
      <c r="E6" s="246"/>
      <c r="F6" s="246"/>
      <c r="G6" s="244"/>
      <c r="H6" s="263"/>
      <c r="I6" s="268"/>
      <c r="J6" s="269"/>
    </row>
    <row r="7" spans="1:10" s="3" customFormat="1" ht="16.5" x14ac:dyDescent="0.3">
      <c r="A7" s="251"/>
      <c r="B7" s="252"/>
      <c r="C7" s="253"/>
      <c r="D7" s="246" t="s">
        <v>76</v>
      </c>
      <c r="E7" s="246"/>
      <c r="F7" s="246"/>
      <c r="G7" s="244">
        <v>15</v>
      </c>
      <c r="H7" s="244">
        <v>0</v>
      </c>
      <c r="I7" s="245"/>
      <c r="J7" s="245"/>
    </row>
    <row r="8" spans="1:10" s="3" customFormat="1" ht="16.5" x14ac:dyDescent="0.3">
      <c r="A8" s="251"/>
      <c r="B8" s="252"/>
      <c r="C8" s="253"/>
      <c r="D8" s="246"/>
      <c r="E8" s="246"/>
      <c r="F8" s="246"/>
      <c r="G8" s="244"/>
      <c r="H8" s="244"/>
      <c r="I8" s="245"/>
      <c r="J8" s="245"/>
    </row>
    <row r="9" spans="1:10" s="3" customFormat="1" ht="16.5" x14ac:dyDescent="0.3">
      <c r="A9" s="251"/>
      <c r="B9" s="252"/>
      <c r="C9" s="253"/>
      <c r="D9" s="246"/>
      <c r="E9" s="246"/>
      <c r="F9" s="246"/>
      <c r="G9" s="244"/>
      <c r="H9" s="244"/>
      <c r="I9" s="245"/>
      <c r="J9" s="245"/>
    </row>
    <row r="10" spans="1:10" s="3" customFormat="1" ht="16.5" x14ac:dyDescent="0.3">
      <c r="A10" s="251"/>
      <c r="B10" s="252"/>
      <c r="C10" s="253"/>
      <c r="D10" s="246" t="s">
        <v>77</v>
      </c>
      <c r="E10" s="246"/>
      <c r="F10" s="246"/>
      <c r="G10" s="244">
        <v>5</v>
      </c>
      <c r="H10" s="244">
        <v>0</v>
      </c>
      <c r="I10" s="245"/>
      <c r="J10" s="245"/>
    </row>
    <row r="11" spans="1:10" s="3" customFormat="1" ht="16.5" x14ac:dyDescent="0.3">
      <c r="A11" s="251"/>
      <c r="B11" s="252"/>
      <c r="C11" s="253"/>
      <c r="D11" s="246"/>
      <c r="E11" s="246"/>
      <c r="F11" s="246"/>
      <c r="G11" s="244"/>
      <c r="H11" s="244"/>
      <c r="I11" s="245"/>
      <c r="J11" s="245"/>
    </row>
    <row r="12" spans="1:10" s="3" customFormat="1" ht="16.5" x14ac:dyDescent="0.3">
      <c r="A12" s="251"/>
      <c r="B12" s="252"/>
      <c r="C12" s="253"/>
      <c r="D12" s="246"/>
      <c r="E12" s="246"/>
      <c r="F12" s="246"/>
      <c r="G12" s="244"/>
      <c r="H12" s="244"/>
      <c r="I12" s="245"/>
      <c r="J12" s="245"/>
    </row>
    <row r="13" spans="1:10" s="3" customFormat="1" ht="16.5" x14ac:dyDescent="0.3">
      <c r="A13" s="251"/>
      <c r="B13" s="252"/>
      <c r="C13" s="253"/>
      <c r="D13" s="246" t="s">
        <v>81</v>
      </c>
      <c r="E13" s="246"/>
      <c r="F13" s="246"/>
      <c r="G13" s="244">
        <v>15</v>
      </c>
      <c r="H13" s="244">
        <v>0</v>
      </c>
      <c r="I13" s="245"/>
      <c r="J13" s="245"/>
    </row>
    <row r="14" spans="1:10" s="3" customFormat="1" ht="16.5" x14ac:dyDescent="0.3">
      <c r="A14" s="251"/>
      <c r="B14" s="252"/>
      <c r="C14" s="253"/>
      <c r="D14" s="246"/>
      <c r="E14" s="246"/>
      <c r="F14" s="246"/>
      <c r="G14" s="244"/>
      <c r="H14" s="244"/>
      <c r="I14" s="245"/>
      <c r="J14" s="245"/>
    </row>
    <row r="15" spans="1:10" s="3" customFormat="1" ht="68.25" customHeight="1" x14ac:dyDescent="0.3">
      <c r="A15" s="251"/>
      <c r="B15" s="252"/>
      <c r="C15" s="253"/>
      <c r="D15" s="246"/>
      <c r="E15" s="246"/>
      <c r="F15" s="246"/>
      <c r="G15" s="244"/>
      <c r="H15" s="244"/>
      <c r="I15" s="245"/>
      <c r="J15" s="245"/>
    </row>
    <row r="16" spans="1:10" s="3" customFormat="1" ht="27" customHeight="1" x14ac:dyDescent="0.3">
      <c r="A16" s="251"/>
      <c r="B16" s="252"/>
      <c r="C16" s="253"/>
      <c r="D16" s="246" t="s">
        <v>82</v>
      </c>
      <c r="E16" s="246"/>
      <c r="F16" s="246"/>
      <c r="G16" s="244">
        <v>10</v>
      </c>
      <c r="H16" s="244">
        <v>0</v>
      </c>
      <c r="I16" s="245"/>
      <c r="J16" s="245"/>
    </row>
    <row r="17" spans="1:10" s="3" customFormat="1" ht="12.75" customHeight="1" x14ac:dyDescent="0.3">
      <c r="A17" s="251"/>
      <c r="B17" s="252"/>
      <c r="C17" s="253"/>
      <c r="D17" s="246"/>
      <c r="E17" s="246"/>
      <c r="F17" s="246"/>
      <c r="G17" s="244"/>
      <c r="H17" s="244"/>
      <c r="I17" s="245"/>
      <c r="J17" s="245"/>
    </row>
    <row r="18" spans="1:10" s="3" customFormat="1" ht="46.5" customHeight="1" x14ac:dyDescent="0.3">
      <c r="A18" s="251"/>
      <c r="B18" s="252"/>
      <c r="C18" s="253"/>
      <c r="D18" s="246"/>
      <c r="E18" s="246"/>
      <c r="F18" s="246"/>
      <c r="G18" s="244"/>
      <c r="H18" s="244"/>
      <c r="I18" s="245"/>
      <c r="J18" s="245"/>
    </row>
    <row r="19" spans="1:10" s="3" customFormat="1" ht="45" customHeight="1" x14ac:dyDescent="0.3">
      <c r="A19" s="251"/>
      <c r="B19" s="252"/>
      <c r="C19" s="253"/>
      <c r="D19" s="246" t="s">
        <v>78</v>
      </c>
      <c r="E19" s="246"/>
      <c r="F19" s="246"/>
      <c r="G19" s="244">
        <v>15</v>
      </c>
      <c r="H19" s="244">
        <v>0</v>
      </c>
      <c r="I19" s="245"/>
      <c r="J19" s="245"/>
    </row>
    <row r="20" spans="1:10" s="3" customFormat="1" ht="12.75" hidden="1" customHeight="1" x14ac:dyDescent="0.3">
      <c r="A20" s="251"/>
      <c r="B20" s="252"/>
      <c r="C20" s="253"/>
      <c r="D20" s="246"/>
      <c r="E20" s="246"/>
      <c r="F20" s="246"/>
      <c r="G20" s="244"/>
      <c r="H20" s="244"/>
      <c r="I20" s="245"/>
      <c r="J20" s="245"/>
    </row>
    <row r="21" spans="1:10" s="3" customFormat="1" ht="11.25" hidden="1" customHeight="1" x14ac:dyDescent="0.3">
      <c r="A21" s="251"/>
      <c r="B21" s="252"/>
      <c r="C21" s="253"/>
      <c r="D21" s="246"/>
      <c r="E21" s="246"/>
      <c r="F21" s="246"/>
      <c r="G21" s="244"/>
      <c r="H21" s="244"/>
      <c r="I21" s="245"/>
      <c r="J21" s="245"/>
    </row>
    <row r="22" spans="1:10" s="3" customFormat="1" ht="12.75" customHeight="1" x14ac:dyDescent="0.3">
      <c r="A22" s="251"/>
      <c r="B22" s="252"/>
      <c r="C22" s="253"/>
      <c r="D22" s="246" t="s">
        <v>79</v>
      </c>
      <c r="E22" s="246"/>
      <c r="F22" s="246"/>
      <c r="G22" s="244">
        <v>10</v>
      </c>
      <c r="H22" s="244">
        <v>0</v>
      </c>
      <c r="I22" s="245"/>
      <c r="J22" s="245"/>
    </row>
    <row r="23" spans="1:10" s="3" customFormat="1" ht="16.5" x14ac:dyDescent="0.3">
      <c r="A23" s="251"/>
      <c r="B23" s="252"/>
      <c r="C23" s="253"/>
      <c r="D23" s="246"/>
      <c r="E23" s="246"/>
      <c r="F23" s="246"/>
      <c r="G23" s="244"/>
      <c r="H23" s="244"/>
      <c r="I23" s="245"/>
      <c r="J23" s="245"/>
    </row>
    <row r="24" spans="1:10" s="3" customFormat="1" ht="16.5" x14ac:dyDescent="0.3">
      <c r="A24" s="251"/>
      <c r="B24" s="252"/>
      <c r="C24" s="253"/>
      <c r="D24" s="246"/>
      <c r="E24" s="246"/>
      <c r="F24" s="246"/>
      <c r="G24" s="244"/>
      <c r="H24" s="244"/>
      <c r="I24" s="245"/>
      <c r="J24" s="245"/>
    </row>
    <row r="25" spans="1:10" s="3" customFormat="1" ht="16.5" x14ac:dyDescent="0.3">
      <c r="A25" s="251"/>
      <c r="B25" s="252"/>
      <c r="C25" s="253"/>
      <c r="D25" s="246" t="s">
        <v>80</v>
      </c>
      <c r="E25" s="246"/>
      <c r="F25" s="246"/>
      <c r="G25" s="244">
        <v>30</v>
      </c>
      <c r="H25" s="244">
        <v>0</v>
      </c>
      <c r="I25" s="245"/>
      <c r="J25" s="245"/>
    </row>
    <row r="26" spans="1:10" s="3" customFormat="1" ht="16.5" x14ac:dyDescent="0.3">
      <c r="A26" s="251"/>
      <c r="B26" s="252"/>
      <c r="C26" s="253"/>
      <c r="D26" s="246"/>
      <c r="E26" s="246"/>
      <c r="F26" s="246"/>
      <c r="G26" s="244"/>
      <c r="H26" s="244"/>
      <c r="I26" s="245"/>
      <c r="J26" s="245"/>
    </row>
    <row r="27" spans="1:10" s="3" customFormat="1" ht="16.5" x14ac:dyDescent="0.3">
      <c r="A27" s="251"/>
      <c r="B27" s="252"/>
      <c r="C27" s="253"/>
      <c r="D27" s="246"/>
      <c r="E27" s="246"/>
      <c r="F27" s="246"/>
      <c r="G27" s="244"/>
      <c r="H27" s="244"/>
      <c r="I27" s="245"/>
      <c r="J27" s="245"/>
    </row>
    <row r="28" spans="1:10" s="3" customFormat="1" ht="16.5" x14ac:dyDescent="0.3">
      <c r="A28" s="251"/>
      <c r="B28" s="252"/>
      <c r="C28" s="253"/>
      <c r="D28" s="246" t="s">
        <v>83</v>
      </c>
      <c r="E28" s="246"/>
      <c r="F28" s="246"/>
      <c r="G28" s="244">
        <v>100</v>
      </c>
      <c r="H28" s="244">
        <v>0</v>
      </c>
      <c r="I28" s="245"/>
      <c r="J28" s="245"/>
    </row>
    <row r="29" spans="1:10" s="3" customFormat="1" ht="16.5" x14ac:dyDescent="0.3">
      <c r="A29" s="251"/>
      <c r="B29" s="252"/>
      <c r="C29" s="253"/>
      <c r="D29" s="246"/>
      <c r="E29" s="246"/>
      <c r="F29" s="246"/>
      <c r="G29" s="244"/>
      <c r="H29" s="244"/>
      <c r="I29" s="245"/>
      <c r="J29" s="245"/>
    </row>
    <row r="30" spans="1:10" s="3" customFormat="1" ht="16.5" x14ac:dyDescent="0.3">
      <c r="A30" s="254"/>
      <c r="B30" s="255"/>
      <c r="C30" s="256"/>
      <c r="D30" s="246"/>
      <c r="E30" s="246"/>
      <c r="F30" s="246"/>
      <c r="G30" s="244"/>
      <c r="H30" s="244"/>
      <c r="I30" s="245"/>
      <c r="J30" s="245"/>
    </row>
    <row r="31" spans="1:10" s="3" customFormat="1" ht="16.5" x14ac:dyDescent="0.3"/>
    <row r="32" spans="1:10" s="3" customFormat="1" ht="16.5" x14ac:dyDescent="0.3"/>
    <row r="33" spans="1:7" s="3" customFormat="1" ht="69.75" customHeight="1" x14ac:dyDescent="0.3">
      <c r="A33" s="238" t="s">
        <v>84</v>
      </c>
      <c r="B33" s="239"/>
      <c r="C33" s="239"/>
      <c r="D33" s="240"/>
      <c r="E33" s="238" t="s">
        <v>85</v>
      </c>
      <c r="F33" s="239"/>
      <c r="G33" s="240"/>
    </row>
    <row r="34" spans="1:7" s="3" customFormat="1" ht="16.5" x14ac:dyDescent="0.3">
      <c r="A34" s="241" t="s">
        <v>86</v>
      </c>
      <c r="B34" s="242"/>
      <c r="C34" s="242"/>
      <c r="D34" s="243"/>
      <c r="E34" s="241">
        <v>0</v>
      </c>
      <c r="F34" s="242"/>
      <c r="G34" s="243"/>
    </row>
    <row r="35" spans="1:7" s="3" customFormat="1" ht="16.5" x14ac:dyDescent="0.3">
      <c r="A35" s="241" t="s">
        <v>87</v>
      </c>
      <c r="B35" s="242"/>
      <c r="C35" s="242"/>
      <c r="D35" s="243"/>
      <c r="E35" s="241">
        <v>1</v>
      </c>
      <c r="F35" s="242"/>
      <c r="G35" s="243"/>
    </row>
    <row r="36" spans="1:7" s="3" customFormat="1" ht="16.5" x14ac:dyDescent="0.3">
      <c r="A36" s="241" t="s">
        <v>88</v>
      </c>
      <c r="B36" s="242"/>
      <c r="C36" s="242"/>
      <c r="D36" s="243"/>
      <c r="E36" s="241">
        <v>2</v>
      </c>
      <c r="F36" s="242"/>
      <c r="G36" s="243"/>
    </row>
  </sheetData>
  <mergeCells count="50">
    <mergeCell ref="H7:H9"/>
    <mergeCell ref="H10:H12"/>
    <mergeCell ref="H13:H15"/>
    <mergeCell ref="H16:H18"/>
    <mergeCell ref="H19:H21"/>
    <mergeCell ref="G2:H2"/>
    <mergeCell ref="I2:J3"/>
    <mergeCell ref="D4:F6"/>
    <mergeCell ref="G4:G6"/>
    <mergeCell ref="H4:H6"/>
    <mergeCell ref="I4:J6"/>
    <mergeCell ref="D7:F9"/>
    <mergeCell ref="D10:F12"/>
    <mergeCell ref="D13:F15"/>
    <mergeCell ref="D16:F18"/>
    <mergeCell ref="A2:C3"/>
    <mergeCell ref="D2:F3"/>
    <mergeCell ref="A4:C30"/>
    <mergeCell ref="D19:F21"/>
    <mergeCell ref="D22:F24"/>
    <mergeCell ref="G7:G9"/>
    <mergeCell ref="G10:G12"/>
    <mergeCell ref="G13:G15"/>
    <mergeCell ref="G16:G18"/>
    <mergeCell ref="G19:G21"/>
    <mergeCell ref="I22:J24"/>
    <mergeCell ref="I25:J27"/>
    <mergeCell ref="I28:J30"/>
    <mergeCell ref="G25:G27"/>
    <mergeCell ref="D28:F30"/>
    <mergeCell ref="G28:G30"/>
    <mergeCell ref="H22:H24"/>
    <mergeCell ref="D25:F27"/>
    <mergeCell ref="G22:G24"/>
    <mergeCell ref="D1:J1"/>
    <mergeCell ref="A33:D33"/>
    <mergeCell ref="E34:G34"/>
    <mergeCell ref="E35:G35"/>
    <mergeCell ref="E36:G36"/>
    <mergeCell ref="A34:D34"/>
    <mergeCell ref="A35:D35"/>
    <mergeCell ref="A36:D36"/>
    <mergeCell ref="E33:G33"/>
    <mergeCell ref="H25:H27"/>
    <mergeCell ref="H28:H30"/>
    <mergeCell ref="I7:J9"/>
    <mergeCell ref="I10:J12"/>
    <mergeCell ref="I13:J15"/>
    <mergeCell ref="I16:J18"/>
    <mergeCell ref="I19:J2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45"/>
  <sheetViews>
    <sheetView showGridLines="0" tabSelected="1" topLeftCell="H1" zoomScale="96" zoomScaleNormal="96" workbookViewId="0">
      <selection activeCell="N2" sqref="N2"/>
    </sheetView>
  </sheetViews>
  <sheetFormatPr baseColWidth="10" defaultColWidth="11.42578125" defaultRowHeight="14.25" x14ac:dyDescent="0.2"/>
  <cols>
    <col min="1" max="1" width="40.42578125" style="99" customWidth="1"/>
    <col min="2" max="2" width="27" style="114" customWidth="1"/>
    <col min="3" max="3" width="19" style="114" customWidth="1"/>
    <col min="4" max="4" width="26.7109375" style="114" customWidth="1"/>
    <col min="5" max="5" width="26.42578125" style="99" customWidth="1"/>
    <col min="6" max="6" width="17.7109375" style="114" customWidth="1"/>
    <col min="7" max="7" width="18.5703125" style="99" customWidth="1"/>
    <col min="8" max="8" width="21.7109375" style="99" customWidth="1"/>
    <col min="9" max="10" width="19.85546875" style="99" customWidth="1"/>
    <col min="11" max="11" width="17" style="99" customWidth="1"/>
    <col min="12" max="12" width="36.42578125" style="114" customWidth="1"/>
    <col min="13" max="13" width="26.5703125" style="99" customWidth="1"/>
    <col min="14" max="14" width="30.42578125" style="99" customWidth="1"/>
    <col min="15" max="16" width="11.42578125" style="99"/>
    <col min="17" max="63" width="11.42578125" style="99" hidden="1" customWidth="1"/>
    <col min="64" max="16384" width="11.42578125" style="99"/>
  </cols>
  <sheetData>
    <row r="1" spans="1:63" ht="21" customHeight="1" x14ac:dyDescent="0.2">
      <c r="A1" s="279"/>
      <c r="B1" s="280" t="s">
        <v>178</v>
      </c>
      <c r="C1" s="280"/>
      <c r="D1" s="280"/>
      <c r="E1" s="280"/>
      <c r="F1" s="280"/>
      <c r="G1" s="280"/>
      <c r="H1" s="280"/>
      <c r="I1" s="280"/>
      <c r="J1" s="280"/>
      <c r="K1" s="280"/>
      <c r="L1" s="280"/>
      <c r="M1" s="280"/>
      <c r="N1" s="183" t="s">
        <v>202</v>
      </c>
    </row>
    <row r="2" spans="1:63" ht="22.5" customHeight="1" x14ac:dyDescent="0.2">
      <c r="A2" s="279"/>
      <c r="B2" s="280"/>
      <c r="C2" s="280"/>
      <c r="D2" s="280"/>
      <c r="E2" s="280"/>
      <c r="F2" s="280"/>
      <c r="G2" s="280"/>
      <c r="H2" s="280"/>
      <c r="I2" s="280"/>
      <c r="J2" s="280"/>
      <c r="K2" s="280"/>
      <c r="L2" s="280"/>
      <c r="M2" s="280"/>
      <c r="N2" s="183" t="s">
        <v>199</v>
      </c>
    </row>
    <row r="3" spans="1:63" ht="21" customHeight="1" x14ac:dyDescent="0.2">
      <c r="A3" s="279"/>
      <c r="B3" s="280"/>
      <c r="C3" s="280"/>
      <c r="D3" s="280"/>
      <c r="E3" s="280"/>
      <c r="F3" s="280"/>
      <c r="G3" s="280"/>
      <c r="H3" s="280"/>
      <c r="I3" s="280"/>
      <c r="J3" s="280"/>
      <c r="K3" s="280"/>
      <c r="L3" s="280"/>
      <c r="M3" s="280"/>
      <c r="N3" s="183" t="s">
        <v>200</v>
      </c>
    </row>
    <row r="4" spans="1:63" ht="20.25" customHeight="1" x14ac:dyDescent="0.2">
      <c r="A4" s="279"/>
      <c r="B4" s="280"/>
      <c r="C4" s="280"/>
      <c r="D4" s="280"/>
      <c r="E4" s="280"/>
      <c r="F4" s="280"/>
      <c r="G4" s="280"/>
      <c r="H4" s="280"/>
      <c r="I4" s="280"/>
      <c r="J4" s="280"/>
      <c r="K4" s="280"/>
      <c r="L4" s="280"/>
      <c r="M4" s="280"/>
      <c r="N4" s="183" t="s">
        <v>201</v>
      </c>
    </row>
    <row r="5" spans="1:63" ht="8.25" customHeight="1" x14ac:dyDescent="0.2">
      <c r="A5" s="100"/>
      <c r="B5" s="101"/>
      <c r="C5" s="101"/>
      <c r="D5" s="101"/>
      <c r="E5" s="101"/>
      <c r="F5" s="101"/>
      <c r="G5" s="101"/>
      <c r="H5" s="101"/>
      <c r="I5" s="101"/>
      <c r="J5" s="101"/>
    </row>
    <row r="6" spans="1:63" ht="15" x14ac:dyDescent="0.2">
      <c r="A6" s="102" t="s">
        <v>6</v>
      </c>
      <c r="B6" s="289" t="s">
        <v>188</v>
      </c>
      <c r="C6" s="289"/>
      <c r="D6" s="289"/>
      <c r="E6" s="289"/>
      <c r="F6" s="289"/>
      <c r="G6" s="289"/>
      <c r="H6" s="289"/>
      <c r="I6" s="289"/>
      <c r="J6" s="289"/>
      <c r="K6" s="289"/>
      <c r="L6" s="289"/>
      <c r="M6" s="289"/>
      <c r="N6" s="289"/>
    </row>
    <row r="7" spans="1:63" ht="6.75" customHeight="1" x14ac:dyDescent="0.2">
      <c r="A7" s="100"/>
      <c r="B7" s="103"/>
      <c r="C7" s="103"/>
      <c r="D7" s="103"/>
      <c r="E7" s="104"/>
      <c r="F7" s="103"/>
      <c r="G7" s="104"/>
      <c r="H7" s="104"/>
      <c r="I7" s="104"/>
      <c r="J7" s="104"/>
    </row>
    <row r="8" spans="1:63" ht="39.75" customHeight="1" x14ac:dyDescent="0.2">
      <c r="A8" s="102" t="s">
        <v>7</v>
      </c>
      <c r="B8" s="288" t="s">
        <v>189</v>
      </c>
      <c r="C8" s="288"/>
      <c r="D8" s="288"/>
      <c r="E8" s="288"/>
      <c r="F8" s="288"/>
      <c r="G8" s="288"/>
      <c r="H8" s="288"/>
      <c r="I8" s="288"/>
      <c r="J8" s="288"/>
      <c r="K8" s="288"/>
      <c r="L8" s="288"/>
      <c r="M8" s="288"/>
      <c r="N8" s="288"/>
    </row>
    <row r="9" spans="1:63" ht="6.75" customHeight="1" x14ac:dyDescent="0.2">
      <c r="A9" s="102"/>
      <c r="B9" s="105"/>
      <c r="C9" s="105"/>
      <c r="D9" s="105"/>
      <c r="E9" s="106"/>
      <c r="F9" s="105"/>
      <c r="G9" s="106"/>
      <c r="H9" s="106"/>
      <c r="I9" s="106"/>
      <c r="J9" s="106"/>
    </row>
    <row r="10" spans="1:63" ht="15" x14ac:dyDescent="0.2">
      <c r="A10" s="102" t="s">
        <v>0</v>
      </c>
      <c r="B10" s="287" t="s">
        <v>198</v>
      </c>
      <c r="C10" s="286"/>
      <c r="D10" s="286"/>
      <c r="E10" s="286"/>
      <c r="F10" s="286"/>
      <c r="G10" s="286"/>
      <c r="H10" s="286"/>
      <c r="I10" s="286"/>
      <c r="J10" s="286"/>
      <c r="K10" s="286"/>
      <c r="L10" s="286"/>
      <c r="M10" s="286"/>
      <c r="N10" s="286"/>
    </row>
    <row r="11" spans="1:63" ht="5.25" customHeight="1" x14ac:dyDescent="0.2">
      <c r="A11" s="100"/>
      <c r="B11" s="107"/>
      <c r="C11" s="107"/>
      <c r="D11" s="107"/>
      <c r="E11" s="108"/>
      <c r="F11" s="107"/>
      <c r="G11" s="108"/>
      <c r="H11" s="108"/>
      <c r="I11" s="108"/>
      <c r="J11" s="108"/>
    </row>
    <row r="12" spans="1:63" ht="15" x14ac:dyDescent="0.2">
      <c r="A12" s="109" t="s">
        <v>8</v>
      </c>
      <c r="B12" s="286" t="s">
        <v>187</v>
      </c>
      <c r="C12" s="286"/>
      <c r="D12" s="286"/>
      <c r="E12" s="286"/>
      <c r="F12" s="286"/>
      <c r="G12" s="286"/>
      <c r="H12" s="286"/>
      <c r="I12" s="286"/>
      <c r="J12" s="286"/>
      <c r="K12" s="286"/>
      <c r="L12" s="286"/>
      <c r="M12" s="286"/>
      <c r="N12" s="286"/>
      <c r="R12" s="99" t="s">
        <v>162</v>
      </c>
    </row>
    <row r="13" spans="1:63" ht="15.75" thickBot="1" x14ac:dyDescent="0.25">
      <c r="A13" s="109"/>
      <c r="B13" s="110"/>
      <c r="C13" s="103"/>
      <c r="D13" s="103"/>
      <c r="E13" s="104"/>
      <c r="F13" s="103"/>
      <c r="G13" s="104"/>
      <c r="H13" s="104"/>
      <c r="I13" s="104"/>
      <c r="J13" s="104"/>
      <c r="K13" s="104"/>
      <c r="L13" s="103"/>
      <c r="M13" s="104"/>
      <c r="R13" s="99" t="s">
        <v>184</v>
      </c>
      <c r="X13" s="281" t="s">
        <v>181</v>
      </c>
      <c r="Y13" s="281"/>
      <c r="Z13" s="281"/>
      <c r="AA13" s="281"/>
      <c r="AB13" s="281"/>
      <c r="AC13" s="281"/>
      <c r="AD13" s="281"/>
      <c r="AE13" s="281"/>
      <c r="AF13" s="281"/>
      <c r="AG13" s="281"/>
      <c r="AH13" s="281"/>
      <c r="AI13" s="281"/>
      <c r="AJ13" s="281"/>
      <c r="AK13" s="281"/>
      <c r="AL13" s="281"/>
      <c r="AM13" s="281"/>
      <c r="AN13" s="281"/>
      <c r="AO13" s="281"/>
      <c r="AP13" s="281"/>
      <c r="AR13" s="281" t="s">
        <v>2</v>
      </c>
      <c r="AS13" s="281"/>
      <c r="AT13" s="281"/>
      <c r="AU13" s="281"/>
      <c r="AV13" s="281"/>
      <c r="AW13" s="281"/>
      <c r="AX13" s="281"/>
      <c r="AY13" s="281"/>
      <c r="AZ13" s="281"/>
      <c r="BA13" s="281"/>
      <c r="BB13" s="281"/>
      <c r="BC13" s="281"/>
      <c r="BD13" s="281"/>
      <c r="BE13" s="281"/>
      <c r="BF13" s="281"/>
      <c r="BG13" s="281"/>
      <c r="BH13" s="281"/>
      <c r="BI13" s="281"/>
      <c r="BJ13" s="281"/>
      <c r="BK13" s="281"/>
    </row>
    <row r="14" spans="1:63" s="112" customFormat="1" ht="12.75" customHeight="1" x14ac:dyDescent="0.2">
      <c r="A14" s="275" t="s">
        <v>1</v>
      </c>
      <c r="B14" s="277" t="s">
        <v>159</v>
      </c>
      <c r="C14" s="277"/>
      <c r="D14" s="111"/>
      <c r="E14" s="277" t="s">
        <v>9</v>
      </c>
      <c r="F14" s="277" t="s">
        <v>161</v>
      </c>
      <c r="G14" s="277"/>
      <c r="H14" s="277"/>
      <c r="I14" s="277"/>
      <c r="J14" s="277" t="s">
        <v>95</v>
      </c>
      <c r="K14" s="277" t="s">
        <v>10</v>
      </c>
      <c r="L14" s="277" t="s">
        <v>11</v>
      </c>
      <c r="M14" s="277" t="s">
        <v>91</v>
      </c>
      <c r="N14" s="284" t="s">
        <v>92</v>
      </c>
    </row>
    <row r="15" spans="1:63" s="112" customFormat="1" ht="63" customHeight="1" x14ac:dyDescent="0.2">
      <c r="A15" s="276"/>
      <c r="B15" s="151" t="s">
        <v>3</v>
      </c>
      <c r="C15" s="151" t="s">
        <v>2</v>
      </c>
      <c r="D15" s="151" t="s">
        <v>89</v>
      </c>
      <c r="E15" s="278"/>
      <c r="F15" s="152" t="s">
        <v>160</v>
      </c>
      <c r="G15" s="152" t="s">
        <v>169</v>
      </c>
      <c r="H15" s="152" t="s">
        <v>170</v>
      </c>
      <c r="I15" s="151" t="s">
        <v>168</v>
      </c>
      <c r="J15" s="278"/>
      <c r="K15" s="278"/>
      <c r="L15" s="278"/>
      <c r="M15" s="278"/>
      <c r="N15" s="285"/>
    </row>
    <row r="16" spans="1:63" ht="219" customHeight="1" x14ac:dyDescent="0.2">
      <c r="A16" s="179" t="str">
        <f>IdentRiesgo!B6</f>
        <v xml:space="preserve">Inadecuada adquisicion,instalacion y mantenimiento de  los equipos </v>
      </c>
      <c r="B16" s="113">
        <v>3</v>
      </c>
      <c r="C16" s="113">
        <v>4</v>
      </c>
      <c r="D16" s="113" t="str">
        <f>CONCATENATE(Q16,R16,S16,T16,U16)</f>
        <v xml:space="preserve">  E  </v>
      </c>
      <c r="E16" s="153" t="s">
        <v>194</v>
      </c>
      <c r="F16" s="180" t="s">
        <v>162</v>
      </c>
      <c r="G16" s="113">
        <v>20</v>
      </c>
      <c r="H16" s="113">
        <v>20</v>
      </c>
      <c r="I16" s="113">
        <f>G16+H16</f>
        <v>40</v>
      </c>
      <c r="J16" s="113" t="str">
        <f>CONCATENATE(X16,Y16,Z16,AA16,AB16,AD16,AE16,AF16,AG16,AH16,AK16,AL16,AM16,AN16,AO16,AS16,AT16,AU16,AV16,AW16,AZ16,BA16,BB16,BC16,BD16,BG16,BH16,BI16,BJ16,BK16)</f>
        <v xml:space="preserve">            E                 </v>
      </c>
      <c r="K16" s="97" t="s">
        <v>176</v>
      </c>
      <c r="L16" s="113" t="s">
        <v>195</v>
      </c>
      <c r="M16" s="113" t="s">
        <v>197</v>
      </c>
      <c r="N16" s="113" t="s">
        <v>196</v>
      </c>
      <c r="Q16" s="98" t="str">
        <f>IF(AND(B16=1,C16=1),$C$27,IF(AND(B16=1,C16=2),$D$27,IF(AND(B16=1,C16=3),$E$27,IF(AND(B16=1,C16=4),$F$27,IF(AND(B16=1,C16=5),$G$27," ")))))</f>
        <v xml:space="preserve"> </v>
      </c>
      <c r="R16" s="98" t="str">
        <f>IF(AND(B16=2,C16=1),$C$28,IF(AND(B16=2,C16=2),$D$28,IF(AND(B16=2,C16=3),$E$28,IF(AND(B16=2,C16=4),$F$28,IF(AND(B16=2,C16=5),$G$28," ")))))</f>
        <v xml:space="preserve"> </v>
      </c>
      <c r="S16" s="98" t="str">
        <f>IF(AND(B16=3,C16=1),$C$29,IF(AND(B16=3,C16=2),$D$29,IF(AND(B16=3,C16=3),$E$29,IF(AND(B16=3,C16=4),$F$29,IF(AND(B16=3,C16=5),$G$29," ")))))</f>
        <v>E</v>
      </c>
      <c r="T16" s="98" t="str">
        <f>IF(AND(B16=4,C16=1),$C$30,IF(AND(B16=4,C16=2),$D$30,IF(AND(B16=4,C16=3),$E$30,IF(AND(B16=4,C16=4),$F$30,IF(AND(B16=4,C16=5),$G$30," ")))))</f>
        <v xml:space="preserve"> </v>
      </c>
      <c r="U16" s="98" t="str">
        <f>IF(AND(B16=5,C16=1),$C$31,IF(AND(B16=5,C16=2),$D$31,IF(AND(B16=5,C16=3),$E$31,IF(AND(B16=5,C16=4),$F$31,IF(AND(B16=5,C16=5),$G$31," ")))))</f>
        <v xml:space="preserve"> </v>
      </c>
      <c r="W16" s="158" t="s">
        <v>180</v>
      </c>
      <c r="X16" s="98" t="str">
        <f>IF(AND(F16="Prob",I16&gt;75,B16=1,C16=1),$C$27,IF(AND(F16="Prob",I16&gt;75,B16=1,C16=2),$D$27,IF(AND(F16="Prob",I16&gt;75,B16=1,C16=3),$E$27,IF(AND(F16="Prob",I16&gt;75,B16=1,C16=4),$F$27,IF(AND(F16="Prob",I16&gt;75,B16=1,C16=5),$G$27," ")))))</f>
        <v xml:space="preserve"> </v>
      </c>
      <c r="Y16" s="98" t="str">
        <f>IF(AND(F16="Prob",I16&gt;75,B16=2,C16=1),$C$27,IF(AND(F16="Prob",I16&gt;75,B16=2,C16=2),$D$27,IF(AND(F16="Prob",I16&gt;75,B16=2,C16=3),$E$27,IF(AND(F16="Prob",I16&gt;75,B16=2,C16=4),$F$27,IF(AND(F16="Prob",I16&gt;75,B16=2,C16=5),$G$27," ")))))</f>
        <v xml:space="preserve"> </v>
      </c>
      <c r="Z16" s="98" t="str">
        <f>IF(AND(F16="Prob",I16&gt;75,B16=3,C16=1),$C$27,IF(AND(F16="Prob",I16&gt;75,B16=3,C16=2),$D$27,IF(AND(F16="Prob",I16&gt;75,B16=3,C16=3),$E$27,IF(AND(F16="Prob",I16&gt;75,B16=3,C16=4),$F$27,IF(AND(F16="Prob",I16&gt;75,B16=3,C16=5),$G$27," ")))))</f>
        <v xml:space="preserve"> </v>
      </c>
      <c r="AA16" s="98" t="str">
        <f>IF(AND(F16="Prob",I16&gt;75,B16=4,C16=1),$C$28,IF(AND(F16="Prob",I16&gt;75,B16=4,C16=2),$D$28,IF(AND(F16="Prob",I16&gt;75,B16=4,C16=3),$E$28,IF(AND(F16="Prob",I16&gt;75,B16=4,C16=4),$F$28,IF(AND(F16="Prob",I16&gt;75,B16=4,C16=5),$G$28," ")))))</f>
        <v xml:space="preserve"> </v>
      </c>
      <c r="AB16" s="98" t="str">
        <f>IF(AND(F16="Prob",I16&gt;75,B16=5,C16=1),$C$29,IF(AND(F16="Prob",I16&gt;75,B16=5,C16=2),$D$29,IF(AND(F16="Prob",I16&gt;75,B16=5,C16=3),$E$29,IF(AND(F16="Prob",I16&gt;75,B16=5,C16=4),$F$29,IF(AND(F16="Prob",I16&gt;75,B16=5,C16=5),$G$29," ")))))</f>
        <v xml:space="preserve"> </v>
      </c>
      <c r="AC16" s="158" t="s">
        <v>182</v>
      </c>
      <c r="AD16" s="98" t="str">
        <f>IF(AND(F16="Prob",I16&gt;50,I16&lt;76,B16=1,C16=1),$C$27,IF(AND(F16="Prob",I16&gt;50,I16&lt;76,B16=1,C16=2),$D$27,IF(AND(F16="Prob",I16&gt;50,I16&lt;76,B16=1,C16=3),$E$27,IF(AND(F16="Prob",I16&gt;50,I16&lt;76,B16=1,C16=4),$F$27,IF(AND(F16="Prob",I16&gt;50,I16&lt;76,B16=1,C16=5),$G$27," ")))))</f>
        <v xml:space="preserve"> </v>
      </c>
      <c r="AE16" s="98" t="str">
        <f>IF(AND(F16="Prob",I16&gt;50,I16&lt;76,B16=2,C16=1),$C$27,IF(AND(F16="Prob",I16&gt;50,I16&lt;76,B16=2,C16=2),$D$27,IF(AND(F16="Prob",I16&gt;50,I16&lt;76,B16=2,C16=3),$E$27,IF(AND(F16="Prob",I16&gt;50,I16&lt;76,B16=2,C16=4),$F$27,IF(AND(F16="Prob",I16&gt;50,I16&lt;76,B16=2,C16=5),$G$27," ")))))</f>
        <v xml:space="preserve"> </v>
      </c>
      <c r="AF16" s="98" t="str">
        <f>IF(AND(F16="Prob",I16&gt;50,I16&lt;76,B16=3,C16=1),$C$28,IF(AND(F16="Prob",I16&gt;50,I16&lt;76,B16=3,C16=2),$D$28,IF(AND(F16="Prob",I16&gt;50,I16&lt;76,B16=3,C16=3),$E$28,IF(AND(F16="Prob",I16&gt;50,I16&lt;76,B16=3,C16=4),$F$28,IF(AND(F16="Prob",I16&gt;50,I16&lt;76,B16=3,C16=5),$G$28," ")))))</f>
        <v xml:space="preserve"> </v>
      </c>
      <c r="AG16" s="98" t="str">
        <f>IF(AND(F16="Prob",I16&gt;50,I16&lt;76,B16=4,C16=1),$C$29,IF(AND(F16="Prob",I16&gt;50,I16&lt;76,B16=4,C16=2),$D$29,IF(AND(F16="Prob",I16&gt;50,I16&lt;76,B16=4,C16=3),$E$29,IF(AND(F16="Prob",I16&gt;50,I16&lt;76,B16=4,C16=4),$F$29,IF(AND(F16="Prob",I16&gt;50,I16&lt;76,B16=4,C16=5),$G$29," ")))))</f>
        <v xml:space="preserve"> </v>
      </c>
      <c r="AH16" s="98" t="str">
        <f>IF(AND(F16="Prob",I16&gt;50,I16&lt;76,B16=5,C16=1),$C$30,IF(AND(F16="Prob",I16&gt;50,I16&lt;76,B16=5,C16=2),$D$30,IF(AND(F16="Prob",I16&gt;50,I16&lt;76,B16=5,C16=3),$E$30,IF(AND(F16="Prob",I16&gt;50,I16&lt;76,B16=5,C16=4),$F$30,IF(AND(F16="Prob",I16&gt;50,I16&lt;76,B16=5,C16=5),$G$30," ")))))</f>
        <v xml:space="preserve"> </v>
      </c>
      <c r="AJ16" s="158" t="s">
        <v>183</v>
      </c>
      <c r="AK16" s="98" t="str">
        <f>IF(AND(F16="Prob",I16&lt;51,B16=1,C16=1),$C$27,IF(AND(F16="Prob",I16&lt;51,B16=1,C16=2),$D$27,IF(AND(F16="Prob",I16&lt;51,B16=1,C16=3),$E$27,IF(AND(F16="Prob",I16&lt;51,B16=1,C16=4),$F$27,IF(AND(F16="Prob",I16&lt;51,B16=1,C16=5),G$27," ")))))</f>
        <v xml:space="preserve"> </v>
      </c>
      <c r="AL16" s="98" t="str">
        <f>IF(AND(F16="Prob",I16&lt;51,B16=2,C16=1),$C$28,IF(AND(F16="Prob",I16&lt;51,B16=2,C16=2),$D$28,IF(AND(F16="Prob",I16&lt;51,B16=2,C16=3),$E$28,IF(AND(F16="Prob",I16&lt;51,B16=2,C16=4),$F$28,IF(AND(F16="Prob",I16&lt;51,B16=2,C16=5),G$28," ")))))</f>
        <v xml:space="preserve"> </v>
      </c>
      <c r="AM16" s="98" t="str">
        <f>IF(AND(F16="Prob",I16&lt;51,B16=3,C16=1),$C$29,IF(AND(F16="Prob",I16&lt;51,B16=3,C16=2),$D$29,IF(AND(F16="Prob",I16&lt;51,B16=3,C16=3),$E$29,IF(AND(F16="Prob",I16&lt;51,B16=3,C16=4),$F$29,IF(AND(F16="Prob",I16&lt;51,B16=3,C16=5),G$29," ")))))</f>
        <v>E</v>
      </c>
      <c r="AN16" s="98" t="str">
        <f>IF(AND(F16="Prob",I16&lt;51,B16=4,C16=1),$C$30,IF(AND(F16="Prob",I16&lt;51,B16=4,C16=2),$D$30,IF(AND(F16="Prob",I16&lt;51,B16=4,C16=3),$E$30,IF(AND(F16="Prob",I16&lt;51,B16=4,C16=4),$F$30,IF(AND(F16="Prob",I16&lt;51,B16=4,C16=5),G$30," ")))))</f>
        <v xml:space="preserve"> </v>
      </c>
      <c r="AO16" s="98" t="str">
        <f>IF(AND(F16="Prob",I16&lt;51,B16=5,C16=1),$C$31,IF(AND(F16="Prob",I16&lt;51,B16=5,C16=2),$D$31,IF(AND(F16="Prob",I16&lt;51,B16=5,C16=3),$E$31,IF(AND(F16="Prob",I16&lt;51,B16=5,C16=4),$F$31,IF(AND(F16="Prob",I16&lt;51,B16=5,C16=5),G$31," ")))))</f>
        <v xml:space="preserve"> </v>
      </c>
      <c r="AR16" s="158" t="s">
        <v>180</v>
      </c>
      <c r="AS16" s="98" t="str">
        <f>IF(AND(F16="Imp",I16&gt;75,B16=1,C16=1),$C$27,IF(AND(F16="Imp",I16&gt;75,B16=1,C16=2),$C$27,IF(AND(F16="Imp",I16&gt;75,B16=1,C16=3),$C$27,IF(AND(F16="Imp",I16&gt;75,B16=1,C16=4),$D$27,IF(AND(F16="Imp",I16&gt;75,B16=1,C16=5),$E$27," ")))))</f>
        <v xml:space="preserve"> </v>
      </c>
      <c r="AT16" s="98" t="str">
        <f>IF(AND(F16="Imp",I16&gt;75,B16=2,C16=1),$C$28,IF(AND(F16="Imp",I16&gt;75,B16=2,C16=2),$C$28,IF(AND(F16="Imp",I16&gt;75,B16=2,C16=3),$C$28,IF(AND(F16="Imp",I16&gt;75,B16=2,C16=4),$D$28,IF(AND(F16="Imp",I16&gt;75,B16=2,C16=5),$E$28," ")))))</f>
        <v xml:space="preserve"> </v>
      </c>
      <c r="AU16" s="98" t="str">
        <f>IF(AND(F16="Imp",I16&gt;75,B16=3,C16=1),$C$29,IF(AND(F16="Imp",I16&gt;75,B16=3,C16=2),$C$29,IF(AND(F16="Imp",I16&gt;75,B16=3,C16=3),$C$29,IF(AND(F16="Imp",I16&gt;75,B16=3,C16=4),$D$29,IF(AND(F16="Imp",I16&gt;75,B16=3,C16=5),$E$29," ")))))</f>
        <v xml:space="preserve"> </v>
      </c>
      <c r="AV16" s="98" t="str">
        <f>IF(AND(F16="Imp",I16&gt;75,B16=4,C16=1),$C$30,IF(AND(F16="Imp",I16&gt;75,B16=4,C16=2),$C$30,IF(AND(F16="Imp",I16&gt;75,B16=4,C16=3),$C$30,IF(AND(F16="Imp",I16&gt;75,B16=4,C16=4),$D$30,IF(AND(F16="Imp",I16&gt;75,B16=4,C16=5),$E$30," ")))))</f>
        <v xml:space="preserve"> </v>
      </c>
      <c r="AW16" s="98" t="str">
        <f>IF(AND(F16="Imp",I16&gt;75,B16=5,C16=1),$C$31,IF(AND(F16="Imp",I16&gt;75,B16=5,C16=2),$C$31,IF(AND(F16="Imp",I16&gt;75,B16=5,C16=3),$C$31,IF(AND(F16="Imp",I16&gt;75,B16=5,C16=4),$D$31,IF(AND(F16="Imp",I16&gt;75,B16=5,C16=5),$E$31," ")))))</f>
        <v xml:space="preserve"> </v>
      </c>
      <c r="AY16" s="158" t="s">
        <v>182</v>
      </c>
      <c r="AZ16" s="98" t="str">
        <f>IF(AND(F16="Imp",I16&gt;50,I16&lt;76,B16=1,C16=1),$C$27,IF(AND(F16="Imp",I16&gt;50,I16&lt;76,B16=1,C16=2),$C$27,IF(AND(F16="Imp",I16&gt;50,I16&lt;76,B16=1,C16=3),$D$27,IF(AND(F16="Imp",I16&gt;50,I16&lt;76,B16=1,C16=4),$E$27,IF(AND(F16="Imp",I16&gt;50,I16&lt;76,B16=1,C16=5),$F$27," ")))))</f>
        <v xml:space="preserve"> </v>
      </c>
      <c r="BA16" s="98" t="str">
        <f>IF(AND(F16="Imp",I16&gt;50,I16&lt;76,B16=2,C16=1),$C$28,IF(AND(F16="Imp",I16&gt;50,I16&lt;76,B16=2,C16=2),$C$28,IF(AND(F16="Imp",I16&gt;50,I16&lt;76,B16=2,C16=3),$D$28,IF(AND(F16="Imp",I16&gt;50,I16&lt;76,B16=2,C16=4),$E$28,IF(AND(F16="Imp",I16&gt;50,I16&lt;76,B16=2,C16=5),$F$28," ")))))</f>
        <v xml:space="preserve"> </v>
      </c>
      <c r="BB16" s="98" t="str">
        <f>IF(AND(F16="Imp",I16&gt;50,I16&lt;76,B16=3,C16=1),$C$29,IF(AND(F16="Imp",I16&gt;50,I16&lt;76,B16=3,C16=2),$C$29,IF(AND(F16="Imp",I16&gt;50,I16&lt;76,B16=3,C16=3),$D$29,IF(AND(F16="Imp",I16&gt;50,I16&lt;76,B16=3,C16=4),$E$29,IF(AND(F16="Imp",I16&gt;50,I16&lt;76,B16=3,C16=5),$F$29," ")))))</f>
        <v xml:space="preserve"> </v>
      </c>
      <c r="BC16" s="98" t="str">
        <f>IF(AND(F16="Imp",I16&gt;50,I16&lt;76,B16=4,C16=1),$C$30,IF(AND(F16="Imp",I16&gt;50,I16&lt;76,B16=4,C16=2),$C$30,IF(AND(F16="Imp",I16&gt;50,I16&lt;76,B16=4,C16=3),$D$30,IF(AND(F16="Imp",I16&gt;50,I16&lt;76,B16=4,C16=4),$E$30,IF(AND(F16="Imp",I16&gt;50,I16&lt;76,B16=4,C16=5),$F$30," ")))))</f>
        <v xml:space="preserve"> </v>
      </c>
      <c r="BD16" s="98" t="str">
        <f>IF(AND(F16="Imp",I16&gt;50,I16&lt;76,B16=5,C16=1),$C$31,IF(AND(F16="Imp",I16&gt;50,I16&lt;76,B16=5,C16=2),$C$31,IF(AND(F16="Imp",I16&gt;50,I16&lt;76,B16=5,C16=3),$D$31,IF(AND(F16="Imp",I16&gt;50,I16&lt;76,B16=5,C16=4),$E$31,IF(AND(F16="Imp",I16&gt;50,I16&lt;76,B16=5,C16=5),$F$31," ")))))</f>
        <v xml:space="preserve"> </v>
      </c>
      <c r="BF16" s="158" t="s">
        <v>183</v>
      </c>
      <c r="BG16" s="98" t="str">
        <f>IF(AND(F16="Imp",I16&lt;51,B16=1,C16=1),$C$27,IF(AND(F16="Imp",I16&lt;51,B16=1,C16=2),$D$27,IF(AND(F16="Imp",I16&lt;51,B16=1,C16=3),$E$27,IF(AND(F16="Imp",I16&lt;51,B16=1,C16=4),$F$27,IF(AND(F16="Imp",I16&lt;51,B16=1,C16=5),$G$27," ")))))</f>
        <v xml:space="preserve"> </v>
      </c>
      <c r="BH16" s="98" t="str">
        <f>IF(AND(F16="Imp",I16&lt;51,B16=2,C16=1),$C$28,IF(AND(F16="Imp",I16&lt;51,B16=2,C16=2),$D$28,IF(AND(F16="Imp",I16&lt;51,B16=2,C16=3),$E$28,IF(AND(F16="Imp",I16&lt;51,B16=2,C16=4),$F$28,IF(AND(F16="Imp",I16&lt;51,B16=2,C16=5),$G$28," ")))))</f>
        <v xml:space="preserve"> </v>
      </c>
      <c r="BI16" s="98" t="str">
        <f>IF(AND(F16="Imp",I16&lt;51,B16=3,C16=1),$C$29,IF(AND(F16="Imp",I16&lt;51,B16=3,C16=2),$D$29,IF(AND(F16="Imp",I16&lt;51,B16=3,C16=3),$E$29,IF(AND(F16="Imp",I16&lt;51,B16=3,C16=4),$F$29,IF(AND(F16="Imp",I16&lt;51,B16=3,C16=5),$G$29," ")))))</f>
        <v xml:space="preserve"> </v>
      </c>
      <c r="BJ16" s="98" t="str">
        <f>IF(AND(F16="Imp",I16&lt;51,B16=4,C16=1),$C$30,IF(AND(F16="Imp",I16&lt;51,B16=4,C16=2),$D$30,IF(AND(F16="Imp",I16&lt;51,B16=4,C16=3),$E$30,IF(AND(F16="Imp",I16&lt;51,B16=4,C16=4),$F$30,IF(AND(F16="Imp",I16&lt;51,B16=4,C16=5),$G$30," ")))))</f>
        <v xml:space="preserve"> </v>
      </c>
      <c r="BK16" s="98" t="str">
        <f>IF(AND(F16="Imp",I16&lt;51,B16=5,C16=1),$C$31,IF(AND(F16="Imp",I16&lt;51,B16=5,C16=2),$D$31,IF(AND(F16="Imp",I16&lt;51,B16=5,C16=3),$E$31,IF(AND(F16="Imp",I16&lt;51,B16=5,C16=4),$F$31,IF(AND(F16="Imp",I16&lt;51,B16=5,C16=5),$G$31," ")))))</f>
        <v xml:space="preserve"> </v>
      </c>
    </row>
    <row r="17" spans="1:63" ht="153.75" customHeight="1" x14ac:dyDescent="0.2">
      <c r="A17" s="174"/>
      <c r="B17" s="175"/>
      <c r="C17" s="175"/>
      <c r="D17" s="175"/>
      <c r="E17" s="176"/>
      <c r="F17" s="177"/>
      <c r="G17" s="175"/>
      <c r="H17" s="175"/>
      <c r="I17" s="175"/>
      <c r="J17" s="175"/>
      <c r="K17" s="178"/>
      <c r="L17" s="175"/>
      <c r="M17" s="175"/>
      <c r="N17" s="175"/>
      <c r="Q17" s="98" t="str">
        <f t="shared" ref="Q17:Q21" si="0">IF(AND(B17=1,C17=1),$C$27,IF(AND(B17=1,C17=2),$D$27,IF(AND(B17=1,C17=3),$E$27,IF(AND(B17=1,C17=4),$F$27,IF(AND(B17=1,C17=5),$G$27," ")))))</f>
        <v xml:space="preserve"> </v>
      </c>
      <c r="R17" s="98" t="str">
        <f t="shared" ref="R17:R21" si="1">IF(AND(B17=2,C17=1),$C$28,IF(AND(B17=2,C17=2),$D$28,IF(AND(B17=2,C17=3),$E$28,IF(AND(B17=2,C17=4),$F$28,IF(AND(B17=2,C17=5),$G$28," ")))))</f>
        <v xml:space="preserve"> </v>
      </c>
      <c r="S17" s="98" t="str">
        <f t="shared" ref="S17:S21" si="2">IF(AND(B17=3,C17=1),$C$29,IF(AND(B17=3,C17=2),$D$29,IF(AND(B17=3,C17=3),$E$29,IF(AND(B17=3,C17=4),$F$29,IF(AND(B17=3,C17=5),$G$29," ")))))</f>
        <v xml:space="preserve"> </v>
      </c>
      <c r="T17" s="98" t="str">
        <f t="shared" ref="T17:T21" si="3">IF(AND(B17=4,C17=1),$C$30,IF(AND(B17=4,C17=2),$D$30,IF(AND(B17=4,C17=3),$E$30,IF(AND(B17=4,C17=4),$F$30,IF(AND(B17=4,C17=5),$G$30," ")))))</f>
        <v xml:space="preserve"> </v>
      </c>
      <c r="U17" s="98" t="str">
        <f t="shared" ref="U17:U21" si="4">IF(AND(B17=5,C17=1),$C$31,IF(AND(B17=5,C17=2),$D$31,IF(AND(B17=5,C17=3),$E$31,IF(AND(B17=5,C17=4),$F$31,IF(AND(B17=5,C17=5),$G$31," ")))))</f>
        <v xml:space="preserve"> </v>
      </c>
      <c r="X17" s="98" t="str">
        <f t="shared" ref="X17:X21" si="5">IF(AND(F17="Prob",I17&gt;75,B17=1,C17=1),$C$27,IF(AND(F17="Prob",I17&gt;75,B17=1,C17=2),$D$27,IF(AND(F17="Prob",I17&gt;75,B17=1,C17=3),$E$27,IF(AND(F17="Prob",I17&gt;75,B17=1,C17=4),$F$27,IF(AND(F17="Prob",I17&gt;75,B17=1,C17=5),$G$27," ")))))</f>
        <v xml:space="preserve"> </v>
      </c>
      <c r="Y17" s="98" t="str">
        <f t="shared" ref="Y17:Y21" si="6">IF(AND(F17="Prob",I17&gt;75,B17=2,C17=1),$C$27,IF(AND(F17="Prob",I17&gt;75,B17=2,C17=2),$D$27,IF(AND(F17="Prob",I17&gt;75,B17=2,C17=3),$E$27,IF(AND(F17="Prob",I17&gt;75,B17=2,C17=4),$F$27,IF(AND(F17="Prob",I17&gt;75,B17=2,C17=5),$G$27," ")))))</f>
        <v xml:space="preserve"> </v>
      </c>
      <c r="Z17" s="98" t="str">
        <f t="shared" ref="Z17:Z21" si="7">IF(AND(F17="Prob",I17&gt;75,B17=3,C17=1),$C$27,IF(AND(F17="Prob",I17&gt;75,B17=3,C17=2),$D$27,IF(AND(F17="Prob",I17&gt;75,B17=3,C17=3),$E$27,IF(AND(F17="Prob",I17&gt;75,B17=3,C17=4),$F$27,IF(AND(F17="Prob",I17&gt;75,B17=3,C17=5),$G$27," ")))))</f>
        <v xml:space="preserve"> </v>
      </c>
      <c r="AA17" s="98" t="str">
        <f t="shared" ref="AA17:AA21" si="8">IF(AND(F17="Prob",I17&gt;75,B17=4,C17=1),$C$28,IF(AND(F17="Prob",I17&gt;75,B17=4,C17=2),$D$28,IF(AND(F17="Prob",I17&gt;75,B17=4,C17=3),$E$28,IF(AND(F17="Prob",I17&gt;75,B17=4,C17=4),$F$28,IF(AND(F17="Prob",I17&gt;75,B17=4,C17=5),$G$28," ")))))</f>
        <v xml:space="preserve"> </v>
      </c>
      <c r="AB17" s="98" t="str">
        <f t="shared" ref="AB17:AB21" si="9">IF(AND(F17="Prob",I17&gt;75,B17=5,C17=1),$C$29,IF(AND(F17="Prob",I17&gt;75,B17=5,C17=2),$D$29,IF(AND(F17="Prob",I17&gt;75,B17=5,C17=3),$E$29,IF(AND(F17="Prob",I17&gt;75,B17=5,C17=4),$F$29,IF(AND(F17="Prob",I17&gt;75,B17=5,C17=5),$G$29," ")))))</f>
        <v xml:space="preserve"> </v>
      </c>
      <c r="AD17" s="98" t="str">
        <f t="shared" ref="AD17:AD21" si="10">IF(AND(F17="Prob",I17&gt;50,I17&lt;76,B17=1,C17=1),$C$27,IF(AND(F17="Prob",I17&gt;50,I17&lt;76,B17=1,C17=2),$D$27,IF(AND(F17="Prob",I17&gt;50,I17&lt;76,B17=1,C17=3),$E$27,IF(AND(F17="Prob",I17&gt;50,I17&lt;76,B17=1,C17=4),$F$27,IF(AND(F17="Prob",I17&gt;50,I17&lt;76,B17=1,C17=5),$G$27," ")))))</f>
        <v xml:space="preserve"> </v>
      </c>
      <c r="AE17" s="98" t="str">
        <f t="shared" ref="AE17:AE21" si="11">IF(AND(F17="Prob",I17&gt;50,I17&lt;76,B17=2,C17=1),$C$27,IF(AND(F17="Prob",I17&gt;50,I17&lt;76,B17=2,C17=2),$D$27,IF(AND(F17="Prob",I17&gt;50,I17&lt;76,B17=2,C17=3),$E$27,IF(AND(F17="Prob",I17&gt;50,I17&lt;76,B17=2,C17=4),$F$27,IF(AND(F17="Prob",I17&gt;50,I17&lt;76,B17=2,C17=5),$G$27," ")))))</f>
        <v xml:space="preserve"> </v>
      </c>
      <c r="AF17" s="98" t="str">
        <f t="shared" ref="AF17:AF21" si="12">IF(AND(F17="Prob",I17&gt;50,I17&lt;76,B17=3,C17=1),$C$28,IF(AND(F17="Prob",I17&gt;50,I17&lt;76,B17=3,C17=2),$D$28,IF(AND(F17="Prob",I17&gt;50,I17&lt;76,B17=3,C17=3),$E$28,IF(AND(F17="Prob",I17&gt;50,I17&lt;76,B17=3,C17=4),$F$28,IF(AND(F17="Prob",I17&gt;50,I17&lt;76,B17=3,C17=5),$G$28," ")))))</f>
        <v xml:space="preserve"> </v>
      </c>
      <c r="AG17" s="98" t="str">
        <f t="shared" ref="AG17:AG21" si="13">IF(AND(F17="Prob",I17&gt;50,I17&lt;76,B17=4,C17=1),$C$29,IF(AND(F17="Prob",I17&gt;50,I17&lt;76,B17=4,C17=2),$D$29,IF(AND(F17="Prob",I17&gt;50,I17&lt;76,B17=4,C17=3),$E$29,IF(AND(F17="Prob",I17&gt;50,I17&lt;76,B17=4,C17=4),$F$29,IF(AND(F17="Prob",I17&gt;50,I17&lt;76,B17=4,C17=5),$G$29," ")))))</f>
        <v xml:space="preserve"> </v>
      </c>
      <c r="AH17" s="98" t="str">
        <f t="shared" ref="AH17:AH21" si="14">IF(AND(F17="Prob",I17&gt;50,I17&lt;76,B17=5,C17=1),$C$30,IF(AND(F17="Prob",I17&gt;50,I17&lt;76,B17=5,C17=2),$D$30,IF(AND(F17="Prob",I17&gt;50,I17&lt;76,B17=5,C17=3),$E$30,IF(AND(F17="Prob",I17&gt;50,I17&lt;76,B17=5,C17=4),$F$30,IF(AND(F17="Prob",I17&gt;50,I17&lt;76,B17=5,C17=5),$G$30," ")))))</f>
        <v xml:space="preserve"> </v>
      </c>
      <c r="AK17" s="98" t="str">
        <f t="shared" ref="AK17:AK21" si="15">IF(AND(F17="Prob",I17&lt;51,B17=1,C17=1),$C$27,IF(AND(F17="Prob",I17&lt;51,B17=1,C17=2),$D$27,IF(AND(F17="Prob",I17&lt;51,B17=1,C17=3),$E$27,IF(AND(F17="Prob",I17&lt;51,B17=1,C17=4),$F$27,IF(AND(F17="Prob",I17&lt;51,B17=1,C17=5),G$27," ")))))</f>
        <v xml:space="preserve"> </v>
      </c>
      <c r="AL17" s="98" t="str">
        <f t="shared" ref="AL17:AL21" si="16">IF(AND(F17="Prob",I17&lt;51,B17=2,C17=1),$C$28,IF(AND(F17="Prob",I17&lt;51,B17=2,C17=2),$D$28,IF(AND(F17="Prob",I17&lt;51,B17=2,C17=3),$E$28,IF(AND(F17="Prob",I17&lt;51,B17=2,C17=4),$F$28,IF(AND(F17="Prob",I17&lt;51,B17=2,C17=5),G$28," ")))))</f>
        <v xml:space="preserve"> </v>
      </c>
      <c r="AM17" s="98" t="str">
        <f t="shared" ref="AM17:AM21" si="17">IF(AND(F17="Prob",I17&lt;51,B17=3,C17=1),$C$29,IF(AND(F17="Prob",I17&lt;51,B17=3,C17=2),$D$29,IF(AND(F17="Prob",I17&lt;51,B17=3,C17=3),$E$29,IF(AND(F17="Prob",I17&lt;51,B17=3,C17=4),$F$29,IF(AND(F17="Prob",I17&lt;51,B17=3,C17=5),G$29," ")))))</f>
        <v xml:space="preserve"> </v>
      </c>
      <c r="AN17" s="98" t="str">
        <f t="shared" ref="AN17:AN21" si="18">IF(AND(F17="Prob",I17&lt;51,B17=4,C17=1),$C$30,IF(AND(F17="Prob",I17&lt;51,B17=4,C17=2),$D$30,IF(AND(F17="Prob",I17&lt;51,B17=4,C17=3),$E$30,IF(AND(F17="Prob",I17&lt;51,B17=4,C17=4),$F$30,IF(AND(F17="Prob",I17&lt;51,B17=4,C17=5),G$30," ")))))</f>
        <v xml:space="preserve"> </v>
      </c>
      <c r="AO17" s="98" t="str">
        <f t="shared" ref="AO17:AO21" si="19">IF(AND(F17="Prob",I17&lt;51,B17=5,C17=1),$C$31,IF(AND(F17="Prob",I17&lt;51,B17=5,C17=2),$D$31,IF(AND(F17="Prob",I17&lt;51,B17=5,C17=3),$E$31,IF(AND(F17="Prob",I17&lt;51,B17=5,C17=4),$F$31,IF(AND(F17="Prob",I17&lt;51,B17=5,C17=5),G$31," ")))))</f>
        <v xml:space="preserve"> </v>
      </c>
      <c r="AS17" s="98" t="str">
        <f t="shared" ref="AS17:AS21" si="20">IF(AND(F17="Imp",I17&gt;75,B17=1,C17=1),$C$27,IF(AND(F17="Imp",I17&gt;75,B17=1,C17=2),$C$27,IF(AND(F17="Imp",I17&gt;75,B17=1,C17=3),$C$27,IF(AND(F17="Imp",I17&gt;75,B17=1,C17=4),$D$27,IF(AND(F17="Imp",I17&gt;75,B17=1,C17=5),$E$27," ")))))</f>
        <v xml:space="preserve"> </v>
      </c>
      <c r="AT17" s="98" t="str">
        <f t="shared" ref="AT17:AT21" si="21">IF(AND(F17="Imp",I17&gt;75,B17=2,C17=1),$C$28,IF(AND(F17="Imp",I17&gt;75,B17=2,C17=2),$C$28,IF(AND(F17="Imp",I17&gt;75,B17=2,C17=3),$C$28,IF(AND(F17="Imp",I17&gt;75,B17=2,C17=4),$D$28,IF(AND(F17="Imp",I17&gt;75,B17=2,C17=5),$E$28," ")))))</f>
        <v xml:space="preserve"> </v>
      </c>
      <c r="AU17" s="98" t="str">
        <f t="shared" ref="AU17:AU21" si="22">IF(AND(F17="Imp",I17&gt;75,B17=3,C17=1),$C$29,IF(AND(F17="Imp",I17&gt;75,B17=3,C17=2),$C$29,IF(AND(F17="Imp",I17&gt;75,B17=3,C17=3),$C$29,IF(AND(F17="Imp",I17&gt;75,B17=3,C17=4),$D$29,IF(AND(F17="Imp",I17&gt;75,B17=3,C17=5),$E$29," ")))))</f>
        <v xml:space="preserve"> </v>
      </c>
      <c r="AV17" s="98" t="str">
        <f t="shared" ref="AV17:AV21" si="23">IF(AND(F17="Imp",I17&gt;75,B17=4,C17=1),$C$30,IF(AND(F17="Imp",I17&gt;75,B17=4,C17=2),$C$30,IF(AND(F17="Imp",I17&gt;75,B17=4,C17=3),$C$30,IF(AND(F17="Imp",I17&gt;75,B17=4,C17=4),$D$30,IF(AND(F17="Imp",I17&gt;75,B17=4,C17=5),$E$30," ")))))</f>
        <v xml:space="preserve"> </v>
      </c>
      <c r="AW17" s="98" t="str">
        <f t="shared" ref="AW17:AW21" si="24">IF(AND(F17="Imp",I17&gt;75,B17=5,C17=1),$C$31,IF(AND(F17="Imp",I17&gt;75,B17=5,C17=2),$C$31,IF(AND(F17="Imp",I17&gt;75,B17=5,C17=3),$C$31,IF(AND(F17="Imp",I17&gt;75,B17=5,C17=4),$D$31,IF(AND(F17="Imp",I17&gt;75,B17=5,C17=5),$E$31," ")))))</f>
        <v xml:space="preserve"> </v>
      </c>
      <c r="AZ17" s="98" t="str">
        <f t="shared" ref="AZ17:AZ21" si="25">IF(AND(F17="Imp",I17&gt;50,I17&lt;76,B17=1,C17=1),$C$27,IF(AND(F17="Imp",I17&gt;50,I17&lt;76,B17=1,C17=2),$C$27,IF(AND(F17="Imp",I17&gt;50,I17&lt;76,B17=1,C17=3),$D$27,IF(AND(F17="Imp",I17&gt;50,I17&lt;76,B17=1,C17=4),$E$27,IF(AND(F17="Imp",I17&gt;50,I17&lt;76,B17=1,C17=5),$F$27," ")))))</f>
        <v xml:space="preserve"> </v>
      </c>
      <c r="BA17" s="98" t="str">
        <f t="shared" ref="BA17:BA21" si="26">IF(AND(F17="Imp",I17&gt;50,I17&lt;76,B17=2,C17=1),$C$28,IF(AND(F17="Imp",I17&gt;50,I17&lt;76,B17=2,C17=2),$C$28,IF(AND(F17="Imp",I17&gt;50,I17&lt;76,B17=2,C17=3),$D$28,IF(AND(F17="Imp",I17&gt;50,I17&lt;76,B17=2,C17=4),$E$28,IF(AND(F17="Imp",I17&gt;50,I17&lt;76,B17=2,C17=5),$F$28," ")))))</f>
        <v xml:space="preserve"> </v>
      </c>
      <c r="BB17" s="98" t="str">
        <f t="shared" ref="BB17:BB21" si="27">IF(AND(F17="Imp",I17&gt;50,I17&lt;76,B17=3,C17=1),$C$29,IF(AND(F17="Imp",I17&gt;50,I17&lt;76,B17=3,C17=2),$C$29,IF(AND(F17="Imp",I17&gt;50,I17&lt;76,B17=3,C17=3),$D$29,IF(AND(F17="Imp",I17&gt;50,I17&lt;76,B17=3,C17=4),$E$29,IF(AND(F17="Imp",I17&gt;50,I17&lt;76,B17=3,C17=5),$F$29," ")))))</f>
        <v xml:space="preserve"> </v>
      </c>
      <c r="BC17" s="98" t="str">
        <f t="shared" ref="BC17:BC21" si="28">IF(AND(F17="Imp",I17&gt;50,I17&lt;76,B17=4,C17=1),$C$30,IF(AND(F17="Imp",I17&gt;50,I17&lt;76,B17=4,C17=2),$C$30,IF(AND(F17="Imp",I17&gt;50,I17&lt;76,B17=4,C17=3),$D$30,IF(AND(F17="Imp",I17&gt;50,I17&lt;76,B17=4,C17=4),$E$30,IF(AND(F17="Imp",I17&gt;50,I17&lt;76,B17=4,C17=5),$F$30," ")))))</f>
        <v xml:space="preserve"> </v>
      </c>
      <c r="BD17" s="98" t="str">
        <f t="shared" ref="BD17:BD21" si="29">IF(AND(F17="Imp",I17&gt;50,I17&lt;76,B17=5,C17=1),$C$31,IF(AND(F17="Imp",I17&gt;50,I17&lt;76,B17=5,C17=2),$C$31,IF(AND(F17="Imp",I17&gt;50,I17&lt;76,B17=5,C17=3),$D$31,IF(AND(F17="Imp",I17&gt;50,I17&lt;76,B17=5,C17=4),$E$31,IF(AND(F17="Imp",I17&gt;50,I17&lt;76,B17=5,C17=5),$F$31," ")))))</f>
        <v xml:space="preserve"> </v>
      </c>
      <c r="BG17" s="98" t="str">
        <f t="shared" ref="BG17:BG21" si="30">IF(AND(F17="Imp",I17&lt;51,B17=1,C17=1),$C$27,IF(AND(F17="Imp",I17&lt;51,B17=1,C17=2),$D$27,IF(AND(F17="Imp",I17&lt;51,B17=1,C17=3),$E$27,IF(AND(F17="Imp",I17&lt;51,B17=1,C17=4),$F$27,IF(AND(F17="Imp",I17&lt;51,B17=1,C17=5),$G$27," ")))))</f>
        <v xml:space="preserve"> </v>
      </c>
      <c r="BH17" s="98" t="str">
        <f t="shared" ref="BH17:BH21" si="31">IF(AND(F17="Imp",I17&lt;51,B17=2,C17=1),$C$28,IF(AND(F17="Imp",I17&lt;51,B17=2,C17=2),$D$28,IF(AND(F17="Imp",I17&lt;51,B17=2,C17=3),$E$28,IF(AND(F17="Imp",I17&lt;51,B17=2,C17=4),$F$28,IF(AND(F17="Imp",I17&lt;51,B17=2,C17=5),$G$28," ")))))</f>
        <v xml:space="preserve"> </v>
      </c>
      <c r="BI17" s="98" t="str">
        <f t="shared" ref="BI17:BI21" si="32">IF(AND(F17="Imp",I17&lt;51,B17=3,C17=1),$C$29,IF(AND(F17="Imp",I17&lt;51,B17=3,C17=2),$D$29,IF(AND(F17="Imp",I17&lt;51,B17=3,C17=3),$E$29,IF(AND(F17="Imp",I17&lt;51,B17=3,C17=4),$F$29,IF(AND(F17="Imp",I17&lt;51,B17=3,C17=5),$G$29," ")))))</f>
        <v xml:space="preserve"> </v>
      </c>
      <c r="BJ17" s="98" t="str">
        <f t="shared" ref="BJ17:BJ21" si="33">IF(AND(F17="Imp",I17&lt;51,B17=4,C17=1),$C$30,IF(AND(F17="Imp",I17&lt;51,B17=4,C17=2),$D$30,IF(AND(F17="Imp",I17&lt;51,B17=4,C17=3),$E$30,IF(AND(F17="Imp",I17&lt;51,B17=4,C17=4),$F$30,IF(AND(F17="Imp",I17&lt;51,B17=4,C17=5),$G$30," ")))))</f>
        <v xml:space="preserve"> </v>
      </c>
      <c r="BK17" s="98" t="str">
        <f t="shared" ref="BK17:BK21" si="34">IF(AND(F17="Imp",I17&lt;51,B17=5,C17=1),$C$31,IF(AND(F17="Imp",I17&lt;51,B17=5,C17=2),$D$31,IF(AND(F17="Imp",I17&lt;51,B17=5,C17=3),$E$31,IF(AND(F17="Imp",I17&lt;51,B17=5,C17=4),$F$31,IF(AND(F17="Imp",I17&lt;51,B17=5,C17=5),$G$31," ")))))</f>
        <v xml:space="preserve"> </v>
      </c>
    </row>
    <row r="18" spans="1:63" ht="153.75" customHeight="1" x14ac:dyDescent="0.2">
      <c r="A18" s="174"/>
      <c r="B18" s="175"/>
      <c r="C18" s="175"/>
      <c r="D18" s="175"/>
      <c r="E18" s="176"/>
      <c r="F18" s="177"/>
      <c r="G18" s="175"/>
      <c r="H18" s="175"/>
      <c r="I18" s="175"/>
      <c r="J18" s="175"/>
      <c r="K18" s="178"/>
      <c r="L18" s="175"/>
      <c r="M18" s="175"/>
      <c r="N18" s="175"/>
      <c r="Q18" s="98" t="str">
        <f t="shared" si="0"/>
        <v xml:space="preserve"> </v>
      </c>
      <c r="R18" s="98" t="str">
        <f t="shared" si="1"/>
        <v xml:space="preserve"> </v>
      </c>
      <c r="S18" s="98" t="str">
        <f t="shared" si="2"/>
        <v xml:space="preserve"> </v>
      </c>
      <c r="T18" s="98" t="str">
        <f t="shared" si="3"/>
        <v xml:space="preserve"> </v>
      </c>
      <c r="U18" s="98" t="str">
        <f t="shared" si="4"/>
        <v xml:space="preserve"> </v>
      </c>
      <c r="X18" s="98" t="str">
        <f t="shared" si="5"/>
        <v xml:space="preserve"> </v>
      </c>
      <c r="Y18" s="98" t="str">
        <f t="shared" si="6"/>
        <v xml:space="preserve"> </v>
      </c>
      <c r="Z18" s="98" t="str">
        <f t="shared" si="7"/>
        <v xml:space="preserve"> </v>
      </c>
      <c r="AA18" s="98" t="str">
        <f t="shared" si="8"/>
        <v xml:space="preserve"> </v>
      </c>
      <c r="AB18" s="98" t="str">
        <f t="shared" si="9"/>
        <v xml:space="preserve"> </v>
      </c>
      <c r="AD18" s="98" t="str">
        <f t="shared" si="10"/>
        <v xml:space="preserve"> </v>
      </c>
      <c r="AE18" s="98" t="str">
        <f t="shared" si="11"/>
        <v xml:space="preserve"> </v>
      </c>
      <c r="AF18" s="98" t="str">
        <f t="shared" si="12"/>
        <v xml:space="preserve"> </v>
      </c>
      <c r="AG18" s="98" t="str">
        <f t="shared" si="13"/>
        <v xml:space="preserve"> </v>
      </c>
      <c r="AH18" s="98" t="str">
        <f t="shared" si="14"/>
        <v xml:space="preserve"> </v>
      </c>
      <c r="AK18" s="98" t="str">
        <f t="shared" si="15"/>
        <v xml:space="preserve"> </v>
      </c>
      <c r="AL18" s="98" t="str">
        <f t="shared" si="16"/>
        <v xml:space="preserve"> </v>
      </c>
      <c r="AM18" s="98" t="str">
        <f t="shared" si="17"/>
        <v xml:space="preserve"> </v>
      </c>
      <c r="AN18" s="98" t="str">
        <f t="shared" si="18"/>
        <v xml:space="preserve"> </v>
      </c>
      <c r="AO18" s="98" t="str">
        <f t="shared" si="19"/>
        <v xml:space="preserve"> </v>
      </c>
      <c r="AS18" s="98" t="str">
        <f t="shared" si="20"/>
        <v xml:space="preserve"> </v>
      </c>
      <c r="AT18" s="98" t="str">
        <f t="shared" si="21"/>
        <v xml:space="preserve"> </v>
      </c>
      <c r="AU18" s="98" t="str">
        <f t="shared" si="22"/>
        <v xml:space="preserve"> </v>
      </c>
      <c r="AV18" s="98" t="str">
        <f t="shared" si="23"/>
        <v xml:space="preserve"> </v>
      </c>
      <c r="AW18" s="98" t="str">
        <f t="shared" si="24"/>
        <v xml:space="preserve"> </v>
      </c>
      <c r="AZ18" s="98" t="str">
        <f t="shared" si="25"/>
        <v xml:space="preserve"> </v>
      </c>
      <c r="BA18" s="98" t="str">
        <f t="shared" si="26"/>
        <v xml:space="preserve"> </v>
      </c>
      <c r="BB18" s="98" t="str">
        <f t="shared" si="27"/>
        <v xml:space="preserve"> </v>
      </c>
      <c r="BC18" s="98" t="str">
        <f t="shared" si="28"/>
        <v xml:space="preserve"> </v>
      </c>
      <c r="BD18" s="98" t="str">
        <f t="shared" si="29"/>
        <v xml:space="preserve"> </v>
      </c>
      <c r="BG18" s="98" t="str">
        <f t="shared" si="30"/>
        <v xml:space="preserve"> </v>
      </c>
      <c r="BH18" s="98" t="str">
        <f t="shared" si="31"/>
        <v xml:space="preserve"> </v>
      </c>
      <c r="BI18" s="98" t="str">
        <f t="shared" si="32"/>
        <v xml:space="preserve"> </v>
      </c>
      <c r="BJ18" s="98" t="str">
        <f t="shared" si="33"/>
        <v xml:space="preserve"> </v>
      </c>
      <c r="BK18" s="98" t="str">
        <f t="shared" si="34"/>
        <v xml:space="preserve"> </v>
      </c>
    </row>
    <row r="19" spans="1:63" ht="153.75" customHeight="1" x14ac:dyDescent="0.2">
      <c r="A19" s="174"/>
      <c r="B19" s="175"/>
      <c r="C19" s="175"/>
      <c r="D19" s="175"/>
      <c r="E19" s="176"/>
      <c r="F19" s="177"/>
      <c r="G19" s="175"/>
      <c r="H19" s="175"/>
      <c r="I19" s="175"/>
      <c r="J19" s="175"/>
      <c r="K19" s="178"/>
      <c r="L19" s="175"/>
      <c r="M19" s="175"/>
      <c r="N19" s="175"/>
      <c r="Q19" s="98" t="str">
        <f t="shared" si="0"/>
        <v xml:space="preserve"> </v>
      </c>
      <c r="R19" s="98" t="str">
        <f t="shared" si="1"/>
        <v xml:space="preserve"> </v>
      </c>
      <c r="S19" s="98" t="str">
        <f t="shared" si="2"/>
        <v xml:space="preserve"> </v>
      </c>
      <c r="T19" s="98" t="str">
        <f t="shared" si="3"/>
        <v xml:space="preserve"> </v>
      </c>
      <c r="U19" s="98" t="str">
        <f t="shared" si="4"/>
        <v xml:space="preserve"> </v>
      </c>
      <c r="X19" s="98" t="str">
        <f t="shared" si="5"/>
        <v xml:space="preserve"> </v>
      </c>
      <c r="Y19" s="98" t="str">
        <f t="shared" si="6"/>
        <v xml:space="preserve"> </v>
      </c>
      <c r="Z19" s="98" t="str">
        <f t="shared" si="7"/>
        <v xml:space="preserve"> </v>
      </c>
      <c r="AA19" s="98" t="str">
        <f t="shared" si="8"/>
        <v xml:space="preserve"> </v>
      </c>
      <c r="AB19" s="98" t="str">
        <f t="shared" si="9"/>
        <v xml:space="preserve"> </v>
      </c>
      <c r="AD19" s="98" t="str">
        <f t="shared" si="10"/>
        <v xml:space="preserve"> </v>
      </c>
      <c r="AE19" s="98" t="str">
        <f t="shared" si="11"/>
        <v xml:space="preserve"> </v>
      </c>
      <c r="AF19" s="98" t="str">
        <f t="shared" si="12"/>
        <v xml:space="preserve"> </v>
      </c>
      <c r="AG19" s="98" t="str">
        <f t="shared" si="13"/>
        <v xml:space="preserve"> </v>
      </c>
      <c r="AH19" s="98" t="str">
        <f t="shared" si="14"/>
        <v xml:space="preserve"> </v>
      </c>
      <c r="AK19" s="98" t="str">
        <f t="shared" si="15"/>
        <v xml:space="preserve"> </v>
      </c>
      <c r="AL19" s="98" t="str">
        <f t="shared" si="16"/>
        <v xml:space="preserve"> </v>
      </c>
      <c r="AM19" s="98" t="str">
        <f t="shared" si="17"/>
        <v xml:space="preserve"> </v>
      </c>
      <c r="AN19" s="98" t="str">
        <f t="shared" si="18"/>
        <v xml:space="preserve"> </v>
      </c>
      <c r="AO19" s="98" t="str">
        <f t="shared" si="19"/>
        <v xml:space="preserve"> </v>
      </c>
      <c r="AS19" s="98" t="str">
        <f t="shared" si="20"/>
        <v xml:space="preserve"> </v>
      </c>
      <c r="AT19" s="98" t="str">
        <f t="shared" si="21"/>
        <v xml:space="preserve"> </v>
      </c>
      <c r="AU19" s="98" t="str">
        <f t="shared" si="22"/>
        <v xml:space="preserve"> </v>
      </c>
      <c r="AV19" s="98" t="str">
        <f t="shared" si="23"/>
        <v xml:space="preserve"> </v>
      </c>
      <c r="AW19" s="98" t="str">
        <f t="shared" si="24"/>
        <v xml:space="preserve"> </v>
      </c>
      <c r="AZ19" s="98" t="str">
        <f t="shared" si="25"/>
        <v xml:space="preserve"> </v>
      </c>
      <c r="BA19" s="98" t="str">
        <f t="shared" si="26"/>
        <v xml:space="preserve"> </v>
      </c>
      <c r="BB19" s="98" t="str">
        <f t="shared" si="27"/>
        <v xml:space="preserve"> </v>
      </c>
      <c r="BC19" s="98" t="str">
        <f t="shared" si="28"/>
        <v xml:space="preserve"> </v>
      </c>
      <c r="BD19" s="98" t="str">
        <f t="shared" si="29"/>
        <v xml:space="preserve"> </v>
      </c>
      <c r="BG19" s="98" t="str">
        <f t="shared" si="30"/>
        <v xml:space="preserve"> </v>
      </c>
      <c r="BH19" s="98" t="str">
        <f t="shared" si="31"/>
        <v xml:space="preserve"> </v>
      </c>
      <c r="BI19" s="98" t="str">
        <f t="shared" si="32"/>
        <v xml:space="preserve"> </v>
      </c>
      <c r="BJ19" s="98" t="str">
        <f t="shared" si="33"/>
        <v xml:space="preserve"> </v>
      </c>
      <c r="BK19" s="98" t="str">
        <f t="shared" si="34"/>
        <v xml:space="preserve"> </v>
      </c>
    </row>
    <row r="20" spans="1:63" ht="153.75" customHeight="1" x14ac:dyDescent="0.2">
      <c r="A20" s="174"/>
      <c r="B20" s="175"/>
      <c r="C20" s="175"/>
      <c r="D20" s="175"/>
      <c r="E20" s="176"/>
      <c r="F20" s="177"/>
      <c r="G20" s="175"/>
      <c r="H20" s="175"/>
      <c r="I20" s="175"/>
      <c r="J20" s="175"/>
      <c r="K20" s="178"/>
      <c r="L20" s="175"/>
      <c r="M20" s="175"/>
      <c r="N20" s="175"/>
      <c r="Q20" s="98" t="str">
        <f t="shared" si="0"/>
        <v xml:space="preserve"> </v>
      </c>
      <c r="R20" s="98" t="str">
        <f t="shared" si="1"/>
        <v xml:space="preserve"> </v>
      </c>
      <c r="S20" s="98" t="str">
        <f t="shared" si="2"/>
        <v xml:space="preserve"> </v>
      </c>
      <c r="T20" s="98" t="str">
        <f t="shared" si="3"/>
        <v xml:space="preserve"> </v>
      </c>
      <c r="U20" s="98" t="str">
        <f t="shared" si="4"/>
        <v xml:space="preserve"> </v>
      </c>
      <c r="X20" s="98" t="str">
        <f t="shared" si="5"/>
        <v xml:space="preserve"> </v>
      </c>
      <c r="Y20" s="98" t="str">
        <f t="shared" si="6"/>
        <v xml:space="preserve"> </v>
      </c>
      <c r="Z20" s="98" t="str">
        <f t="shared" si="7"/>
        <v xml:space="preserve"> </v>
      </c>
      <c r="AA20" s="98" t="str">
        <f t="shared" si="8"/>
        <v xml:space="preserve"> </v>
      </c>
      <c r="AB20" s="98" t="str">
        <f t="shared" si="9"/>
        <v xml:space="preserve"> </v>
      </c>
      <c r="AD20" s="98" t="str">
        <f t="shared" si="10"/>
        <v xml:space="preserve"> </v>
      </c>
      <c r="AE20" s="98" t="str">
        <f t="shared" si="11"/>
        <v xml:space="preserve"> </v>
      </c>
      <c r="AF20" s="98" t="str">
        <f t="shared" si="12"/>
        <v xml:space="preserve"> </v>
      </c>
      <c r="AG20" s="98" t="str">
        <f t="shared" si="13"/>
        <v xml:space="preserve"> </v>
      </c>
      <c r="AH20" s="98" t="str">
        <f t="shared" si="14"/>
        <v xml:space="preserve"> </v>
      </c>
      <c r="AK20" s="98" t="str">
        <f t="shared" si="15"/>
        <v xml:space="preserve"> </v>
      </c>
      <c r="AL20" s="98" t="str">
        <f t="shared" si="16"/>
        <v xml:space="preserve"> </v>
      </c>
      <c r="AM20" s="98" t="str">
        <f t="shared" si="17"/>
        <v xml:space="preserve"> </v>
      </c>
      <c r="AN20" s="98" t="str">
        <f t="shared" si="18"/>
        <v xml:space="preserve"> </v>
      </c>
      <c r="AO20" s="98" t="str">
        <f t="shared" si="19"/>
        <v xml:space="preserve"> </v>
      </c>
      <c r="AS20" s="98" t="str">
        <f t="shared" si="20"/>
        <v xml:space="preserve"> </v>
      </c>
      <c r="AT20" s="98" t="str">
        <f t="shared" si="21"/>
        <v xml:space="preserve"> </v>
      </c>
      <c r="AU20" s="98" t="str">
        <f t="shared" si="22"/>
        <v xml:space="preserve"> </v>
      </c>
      <c r="AV20" s="98" t="str">
        <f t="shared" si="23"/>
        <v xml:space="preserve"> </v>
      </c>
      <c r="AW20" s="98" t="str">
        <f t="shared" si="24"/>
        <v xml:space="preserve"> </v>
      </c>
      <c r="AZ20" s="98" t="str">
        <f t="shared" si="25"/>
        <v xml:space="preserve"> </v>
      </c>
      <c r="BA20" s="98" t="str">
        <f t="shared" si="26"/>
        <v xml:space="preserve"> </v>
      </c>
      <c r="BB20" s="98" t="str">
        <f t="shared" si="27"/>
        <v xml:space="preserve"> </v>
      </c>
      <c r="BC20" s="98" t="str">
        <f t="shared" si="28"/>
        <v xml:space="preserve"> </v>
      </c>
      <c r="BD20" s="98" t="str">
        <f t="shared" si="29"/>
        <v xml:space="preserve"> </v>
      </c>
      <c r="BG20" s="98" t="str">
        <f t="shared" si="30"/>
        <v xml:space="preserve"> </v>
      </c>
      <c r="BH20" s="98" t="str">
        <f t="shared" si="31"/>
        <v xml:space="preserve"> </v>
      </c>
      <c r="BI20" s="98" t="str">
        <f t="shared" si="32"/>
        <v xml:space="preserve"> </v>
      </c>
      <c r="BJ20" s="98" t="str">
        <f t="shared" si="33"/>
        <v xml:space="preserve"> </v>
      </c>
      <c r="BK20" s="98" t="str">
        <f t="shared" si="34"/>
        <v xml:space="preserve"> </v>
      </c>
    </row>
    <row r="21" spans="1:63" s="112" customFormat="1" ht="66" customHeight="1" x14ac:dyDescent="0.2">
      <c r="A21" s="174"/>
      <c r="B21" s="175"/>
      <c r="C21" s="175"/>
      <c r="D21" s="175" t="str">
        <f t="shared" ref="D21" si="35">CONCATENATE(Q21,R21,S21,T21,U21)</f>
        <v xml:space="preserve">     </v>
      </c>
      <c r="E21" s="176"/>
      <c r="F21" s="177"/>
      <c r="G21" s="175"/>
      <c r="H21" s="175"/>
      <c r="I21" s="175"/>
      <c r="J21" s="175"/>
      <c r="K21" s="178"/>
      <c r="L21" s="175"/>
      <c r="M21" s="175"/>
      <c r="N21" s="175"/>
      <c r="Q21" s="98" t="str">
        <f t="shared" si="0"/>
        <v xml:space="preserve"> </v>
      </c>
      <c r="R21" s="98" t="str">
        <f t="shared" si="1"/>
        <v xml:space="preserve"> </v>
      </c>
      <c r="S21" s="98" t="str">
        <f t="shared" si="2"/>
        <v xml:space="preserve"> </v>
      </c>
      <c r="T21" s="98" t="str">
        <f t="shared" si="3"/>
        <v xml:space="preserve"> </v>
      </c>
      <c r="U21" s="98" t="str">
        <f t="shared" si="4"/>
        <v xml:space="preserve"> </v>
      </c>
      <c r="X21" s="98" t="str">
        <f t="shared" si="5"/>
        <v xml:space="preserve"> </v>
      </c>
      <c r="Y21" s="98" t="str">
        <f t="shared" si="6"/>
        <v xml:space="preserve"> </v>
      </c>
      <c r="Z21" s="98" t="str">
        <f t="shared" si="7"/>
        <v xml:space="preserve"> </v>
      </c>
      <c r="AA21" s="98" t="str">
        <f t="shared" si="8"/>
        <v xml:space="preserve"> </v>
      </c>
      <c r="AB21" s="98" t="str">
        <f t="shared" si="9"/>
        <v xml:space="preserve"> </v>
      </c>
      <c r="AD21" s="98" t="str">
        <f t="shared" si="10"/>
        <v xml:space="preserve"> </v>
      </c>
      <c r="AE21" s="98" t="str">
        <f t="shared" si="11"/>
        <v xml:space="preserve"> </v>
      </c>
      <c r="AF21" s="98" t="str">
        <f t="shared" si="12"/>
        <v xml:space="preserve"> </v>
      </c>
      <c r="AG21" s="98" t="str">
        <f t="shared" si="13"/>
        <v xml:space="preserve"> </v>
      </c>
      <c r="AH21" s="98" t="str">
        <f t="shared" si="14"/>
        <v xml:space="preserve"> </v>
      </c>
      <c r="AK21" s="98" t="str">
        <f t="shared" si="15"/>
        <v xml:space="preserve"> </v>
      </c>
      <c r="AL21" s="98" t="str">
        <f t="shared" si="16"/>
        <v xml:space="preserve"> </v>
      </c>
      <c r="AM21" s="98" t="str">
        <f t="shared" si="17"/>
        <v xml:space="preserve"> </v>
      </c>
      <c r="AN21" s="98" t="str">
        <f t="shared" si="18"/>
        <v xml:space="preserve"> </v>
      </c>
      <c r="AO21" s="98" t="str">
        <f t="shared" si="19"/>
        <v xml:space="preserve"> </v>
      </c>
      <c r="AS21" s="98" t="str">
        <f t="shared" si="20"/>
        <v xml:space="preserve"> </v>
      </c>
      <c r="AT21" s="98" t="str">
        <f t="shared" si="21"/>
        <v xml:space="preserve"> </v>
      </c>
      <c r="AU21" s="98" t="str">
        <f t="shared" si="22"/>
        <v xml:space="preserve"> </v>
      </c>
      <c r="AV21" s="98" t="str">
        <f t="shared" si="23"/>
        <v xml:space="preserve"> </v>
      </c>
      <c r="AW21" s="98" t="str">
        <f t="shared" si="24"/>
        <v xml:space="preserve"> </v>
      </c>
      <c r="AZ21" s="98" t="str">
        <f t="shared" si="25"/>
        <v xml:space="preserve"> </v>
      </c>
      <c r="BA21" s="98" t="str">
        <f t="shared" si="26"/>
        <v xml:space="preserve"> </v>
      </c>
      <c r="BB21" s="98" t="str">
        <f t="shared" si="27"/>
        <v xml:space="preserve"> </v>
      </c>
      <c r="BC21" s="98" t="str">
        <f t="shared" si="28"/>
        <v xml:space="preserve"> </v>
      </c>
      <c r="BD21" s="98" t="str">
        <f t="shared" si="29"/>
        <v xml:space="preserve"> </v>
      </c>
      <c r="BG21" s="98" t="str">
        <f t="shared" si="30"/>
        <v xml:space="preserve"> </v>
      </c>
      <c r="BH21" s="98" t="str">
        <f t="shared" si="31"/>
        <v xml:space="preserve"> </v>
      </c>
      <c r="BI21" s="98" t="str">
        <f t="shared" si="32"/>
        <v xml:space="preserve"> </v>
      </c>
      <c r="BJ21" s="98" t="str">
        <f t="shared" si="33"/>
        <v xml:space="preserve"> </v>
      </c>
      <c r="BK21" s="98" t="str">
        <f t="shared" si="34"/>
        <v xml:space="preserve"> </v>
      </c>
    </row>
    <row r="22" spans="1:63" x14ac:dyDescent="0.2">
      <c r="A22" s="124" t="s">
        <v>177</v>
      </c>
    </row>
    <row r="24" spans="1:63" ht="15" thickBot="1" x14ac:dyDescent="0.25"/>
    <row r="25" spans="1:63" ht="15.75" thickBot="1" x14ac:dyDescent="0.25">
      <c r="B25" s="282" t="s">
        <v>3</v>
      </c>
      <c r="C25" s="272" t="s">
        <v>2</v>
      </c>
      <c r="D25" s="273"/>
      <c r="E25" s="273"/>
      <c r="F25" s="273"/>
      <c r="G25" s="274"/>
    </row>
    <row r="26" spans="1:63" ht="30.75" thickBot="1" x14ac:dyDescent="0.25">
      <c r="B26" s="283"/>
      <c r="C26" s="115" t="s">
        <v>96</v>
      </c>
      <c r="D26" s="115" t="s">
        <v>97</v>
      </c>
      <c r="E26" s="115" t="s">
        <v>98</v>
      </c>
      <c r="F26" s="116" t="s">
        <v>99</v>
      </c>
      <c r="G26" s="115" t="s">
        <v>100</v>
      </c>
    </row>
    <row r="27" spans="1:63" ht="15.75" thickBot="1" x14ac:dyDescent="0.25">
      <c r="B27" s="117" t="s">
        <v>171</v>
      </c>
      <c r="C27" s="118" t="s">
        <v>101</v>
      </c>
      <c r="D27" s="118" t="s">
        <v>101</v>
      </c>
      <c r="E27" s="119" t="s">
        <v>102</v>
      </c>
      <c r="F27" s="120" t="s">
        <v>103</v>
      </c>
      <c r="G27" s="121" t="s">
        <v>103</v>
      </c>
    </row>
    <row r="28" spans="1:63" ht="15.75" thickBot="1" x14ac:dyDescent="0.25">
      <c r="B28" s="117" t="s">
        <v>172</v>
      </c>
      <c r="C28" s="118" t="s">
        <v>101</v>
      </c>
      <c r="D28" s="118" t="s">
        <v>101</v>
      </c>
      <c r="E28" s="119" t="s">
        <v>102</v>
      </c>
      <c r="F28" s="120" t="s">
        <v>103</v>
      </c>
      <c r="G28" s="122" t="s">
        <v>104</v>
      </c>
    </row>
    <row r="29" spans="1:63" ht="15.75" thickBot="1" x14ac:dyDescent="0.25">
      <c r="B29" s="117" t="s">
        <v>173</v>
      </c>
      <c r="C29" s="118" t="s">
        <v>101</v>
      </c>
      <c r="D29" s="119" t="s">
        <v>102</v>
      </c>
      <c r="E29" s="121" t="s">
        <v>103</v>
      </c>
      <c r="F29" s="123" t="s">
        <v>104</v>
      </c>
      <c r="G29" s="122" t="s">
        <v>104</v>
      </c>
    </row>
    <row r="30" spans="1:63" ht="15.75" thickBot="1" x14ac:dyDescent="0.25">
      <c r="B30" s="117" t="s">
        <v>174</v>
      </c>
      <c r="C30" s="119" t="s">
        <v>102</v>
      </c>
      <c r="D30" s="121" t="s">
        <v>103</v>
      </c>
      <c r="E30" s="121" t="s">
        <v>103</v>
      </c>
      <c r="F30" s="123" t="s">
        <v>104</v>
      </c>
      <c r="G30" s="122" t="s">
        <v>104</v>
      </c>
    </row>
    <row r="31" spans="1:63" ht="15.75" thickBot="1" x14ac:dyDescent="0.25">
      <c r="B31" s="117" t="s">
        <v>175</v>
      </c>
      <c r="C31" s="121" t="s">
        <v>103</v>
      </c>
      <c r="D31" s="121" t="s">
        <v>103</v>
      </c>
      <c r="E31" s="122" t="s">
        <v>104</v>
      </c>
      <c r="F31" s="123" t="s">
        <v>104</v>
      </c>
      <c r="G31" s="122" t="s">
        <v>104</v>
      </c>
    </row>
    <row r="32" spans="1:63" x14ac:dyDescent="0.2">
      <c r="B32" s="99"/>
      <c r="C32" s="99"/>
      <c r="D32" s="99"/>
      <c r="E32" s="114"/>
      <c r="G32" s="114"/>
    </row>
    <row r="33" spans="2:9" ht="15" x14ac:dyDescent="0.2">
      <c r="B33" s="154" t="s">
        <v>105</v>
      </c>
      <c r="C33" s="99"/>
      <c r="D33" s="99"/>
      <c r="E33" s="114"/>
      <c r="G33" s="114"/>
      <c r="H33" s="114"/>
      <c r="I33" s="114"/>
    </row>
    <row r="34" spans="2:9" ht="15" x14ac:dyDescent="0.2">
      <c r="B34" s="155" t="s">
        <v>106</v>
      </c>
      <c r="C34" s="99"/>
      <c r="D34" s="99"/>
      <c r="E34" s="114"/>
      <c r="G34" s="114"/>
      <c r="H34" s="114"/>
      <c r="I34" s="114"/>
    </row>
    <row r="35" spans="2:9" ht="15" x14ac:dyDescent="0.2">
      <c r="B35" s="156" t="s">
        <v>107</v>
      </c>
      <c r="C35" s="99"/>
      <c r="D35" s="99"/>
      <c r="E35" s="114"/>
      <c r="G35" s="114"/>
      <c r="H35" s="114"/>
      <c r="I35" s="114"/>
    </row>
    <row r="36" spans="2:9" ht="15" x14ac:dyDescent="0.2">
      <c r="B36" s="157" t="s">
        <v>108</v>
      </c>
      <c r="C36" s="99"/>
      <c r="D36" s="99"/>
      <c r="E36" s="114"/>
      <c r="G36" s="114"/>
      <c r="H36" s="114"/>
      <c r="I36" s="114"/>
    </row>
    <row r="41" spans="2:9" ht="30" x14ac:dyDescent="0.2">
      <c r="B41" s="94" t="s">
        <v>163</v>
      </c>
      <c r="C41" s="270" t="s">
        <v>164</v>
      </c>
      <c r="D41" s="271"/>
    </row>
    <row r="42" spans="2:9" ht="60" x14ac:dyDescent="0.2">
      <c r="B42" s="94" t="s">
        <v>165</v>
      </c>
      <c r="C42" s="94" t="s">
        <v>166</v>
      </c>
      <c r="D42" s="94" t="s">
        <v>167</v>
      </c>
    </row>
    <row r="43" spans="2:9" ht="15" x14ac:dyDescent="0.2">
      <c r="B43" s="95" t="s">
        <v>86</v>
      </c>
      <c r="C43" s="96">
        <v>0</v>
      </c>
      <c r="D43" s="96">
        <v>0</v>
      </c>
    </row>
    <row r="44" spans="2:9" ht="15" x14ac:dyDescent="0.2">
      <c r="B44" s="95" t="s">
        <v>87</v>
      </c>
      <c r="C44" s="96">
        <v>1</v>
      </c>
      <c r="D44" s="96">
        <v>1</v>
      </c>
    </row>
    <row r="45" spans="2:9" ht="15" x14ac:dyDescent="0.2">
      <c r="B45" s="95" t="s">
        <v>88</v>
      </c>
      <c r="C45" s="96">
        <v>2</v>
      </c>
      <c r="D45" s="96">
        <v>2</v>
      </c>
    </row>
  </sheetData>
  <mergeCells count="20">
    <mergeCell ref="A1:A4"/>
    <mergeCell ref="B1:M4"/>
    <mergeCell ref="X13:AP13"/>
    <mergeCell ref="AR13:BK13"/>
    <mergeCell ref="B25:B26"/>
    <mergeCell ref="N14:N15"/>
    <mergeCell ref="B12:N12"/>
    <mergeCell ref="B10:N10"/>
    <mergeCell ref="B8:N8"/>
    <mergeCell ref="M14:M15"/>
    <mergeCell ref="K14:K15"/>
    <mergeCell ref="F14:I14"/>
    <mergeCell ref="B14:C14"/>
    <mergeCell ref="B6:N6"/>
    <mergeCell ref="J14:J15"/>
    <mergeCell ref="C41:D41"/>
    <mergeCell ref="C25:G25"/>
    <mergeCell ref="A14:A15"/>
    <mergeCell ref="E14:E15"/>
    <mergeCell ref="L14:L15"/>
  </mergeCells>
  <conditionalFormatting sqref="D16:D21 J16:J21">
    <cfRule type="containsText" dxfId="3" priority="1" operator="containsText" text="E">
      <formula>NOT(ISERROR(SEARCH("E",D16)))</formula>
    </cfRule>
    <cfRule type="containsText" dxfId="2" priority="2" operator="containsText" text="M">
      <formula>NOT(ISERROR(SEARCH("M",D16)))</formula>
    </cfRule>
    <cfRule type="containsText" dxfId="1" priority="3" operator="containsText" text="A">
      <formula>NOT(ISERROR(SEARCH("A",D16)))</formula>
    </cfRule>
    <cfRule type="containsText" dxfId="0" priority="4" operator="containsText" text="B">
      <formula>NOT(ISERROR(SEARCH("B",D16)))</formula>
    </cfRule>
  </conditionalFormatting>
  <dataValidations count="3">
    <dataValidation type="list" allowBlank="1" showInputMessage="1" showErrorMessage="1" sqref="I22:J22">
      <formula1>$D$33:$D$36</formula1>
    </dataValidation>
    <dataValidation type="list" allowBlank="1" showInputMessage="1" showErrorMessage="1" sqref="F22:H22">
      <formula1>#REF!</formula1>
    </dataValidation>
    <dataValidation type="list" allowBlank="1" showInputMessage="1" showErrorMessage="1" sqref="F16:F21">
      <formula1>$R$12:$R$13</formula1>
    </dataValidation>
  </dataValidations>
  <pageMargins left="0.7" right="0.7" top="0.75" bottom="0.75" header="0.3" footer="0.3"/>
  <pageSetup scale="6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O36"/>
  <sheetViews>
    <sheetView showGridLines="0" topLeftCell="A12" zoomScale="80" zoomScaleNormal="80" workbookViewId="0">
      <selection activeCell="A14" sqref="A14"/>
    </sheetView>
  </sheetViews>
  <sheetFormatPr baseColWidth="10" defaultColWidth="11.42578125" defaultRowHeight="15" x14ac:dyDescent="0.2"/>
  <cols>
    <col min="1" max="1" width="41.7109375" style="50" customWidth="1"/>
    <col min="2" max="2" width="27.7109375" style="66" customWidth="1"/>
    <col min="3" max="3" width="20.7109375" style="66" customWidth="1"/>
    <col min="4" max="4" width="28.140625" style="66" customWidth="1"/>
    <col min="5" max="5" width="63.5703125" style="50" customWidth="1"/>
    <col min="6" max="6" width="19" style="50" bestFit="1" customWidth="1"/>
    <col min="7" max="7" width="14.42578125" style="50" customWidth="1"/>
    <col min="8" max="8" width="29.42578125" style="50" customWidth="1"/>
    <col min="9" max="9" width="10.140625" style="50" hidden="1" customWidth="1"/>
    <col min="10" max="10" width="19.7109375" style="50" customWidth="1"/>
    <col min="11" max="11" width="47" style="50" customWidth="1"/>
    <col min="12" max="12" width="17.7109375" style="50" customWidth="1"/>
    <col min="13" max="13" width="24" style="50" customWidth="1"/>
    <col min="14" max="16384" width="11.42578125" style="50"/>
  </cols>
  <sheetData>
    <row r="1" spans="1:13" ht="96" customHeight="1" x14ac:dyDescent="0.2">
      <c r="A1" s="49"/>
      <c r="B1" s="293" t="s">
        <v>5</v>
      </c>
      <c r="C1" s="294"/>
      <c r="D1" s="294"/>
      <c r="E1" s="294"/>
      <c r="F1" s="294"/>
      <c r="G1" s="294"/>
      <c r="H1" s="294"/>
      <c r="I1" s="294"/>
      <c r="J1" s="294"/>
      <c r="K1" s="294"/>
      <c r="L1" s="294"/>
      <c r="M1" s="295"/>
    </row>
    <row r="2" spans="1:13" ht="8.25" customHeight="1" x14ac:dyDescent="0.2">
      <c r="A2" s="51"/>
      <c r="B2" s="52"/>
      <c r="C2" s="80"/>
      <c r="D2" s="80"/>
      <c r="E2" s="80"/>
      <c r="F2" s="80"/>
      <c r="G2" s="80"/>
      <c r="H2" s="80"/>
      <c r="I2" s="80"/>
      <c r="J2" s="80"/>
      <c r="K2" s="80"/>
      <c r="L2" s="80"/>
      <c r="M2" s="81"/>
    </row>
    <row r="3" spans="1:13" ht="15.75" x14ac:dyDescent="0.2">
      <c r="A3" s="53" t="s">
        <v>6</v>
      </c>
      <c r="B3" s="54"/>
      <c r="C3" s="296" t="s">
        <v>124</v>
      </c>
      <c r="D3" s="296"/>
      <c r="E3" s="296"/>
      <c r="F3" s="296"/>
      <c r="G3" s="296"/>
      <c r="H3" s="296"/>
      <c r="I3" s="296"/>
      <c r="J3" s="296"/>
      <c r="K3" s="296"/>
      <c r="L3" s="296"/>
      <c r="M3" s="296"/>
    </row>
    <row r="4" spans="1:13" ht="6.75" customHeight="1" x14ac:dyDescent="0.2">
      <c r="A4" s="55"/>
      <c r="B4" s="52"/>
      <c r="C4" s="56"/>
      <c r="D4" s="56"/>
      <c r="E4" s="56"/>
      <c r="F4" s="56"/>
      <c r="G4" s="56"/>
      <c r="H4" s="56"/>
      <c r="I4" s="56"/>
      <c r="J4" s="56"/>
      <c r="K4" s="56"/>
      <c r="L4" s="56"/>
      <c r="M4" s="56"/>
    </row>
    <row r="5" spans="1:13" ht="37.5" customHeight="1" x14ac:dyDescent="0.2">
      <c r="A5" s="53" t="s">
        <v>7</v>
      </c>
      <c r="B5" s="53"/>
      <c r="C5" s="297" t="s">
        <v>125</v>
      </c>
      <c r="D5" s="298"/>
      <c r="E5" s="298"/>
      <c r="F5" s="298"/>
      <c r="G5" s="298"/>
      <c r="H5" s="298"/>
      <c r="I5" s="298"/>
      <c r="J5" s="298"/>
      <c r="K5" s="298"/>
      <c r="L5" s="298"/>
      <c r="M5" s="299"/>
    </row>
    <row r="6" spans="1:13" ht="6.75" customHeight="1" x14ac:dyDescent="0.2">
      <c r="A6" s="53"/>
      <c r="B6" s="53"/>
      <c r="C6" s="83"/>
      <c r="D6" s="83"/>
      <c r="E6" s="83"/>
      <c r="F6" s="83"/>
      <c r="G6" s="83"/>
      <c r="H6" s="83"/>
      <c r="I6" s="83"/>
      <c r="J6" s="83"/>
      <c r="K6" s="83"/>
      <c r="L6" s="83"/>
      <c r="M6" s="83"/>
    </row>
    <row r="7" spans="1:13" ht="15.75" x14ac:dyDescent="0.2">
      <c r="A7" s="53" t="s">
        <v>0</v>
      </c>
      <c r="B7" s="54"/>
      <c r="C7" s="300" t="s">
        <v>126</v>
      </c>
      <c r="D7" s="301"/>
      <c r="E7" s="301"/>
      <c r="F7" s="301"/>
      <c r="G7" s="301"/>
      <c r="H7" s="301"/>
      <c r="I7" s="301"/>
      <c r="J7" s="301"/>
      <c r="K7" s="301"/>
      <c r="L7" s="301"/>
      <c r="M7" s="302"/>
    </row>
    <row r="8" spans="1:13" ht="5.25" customHeight="1" x14ac:dyDescent="0.2">
      <c r="A8" s="55"/>
      <c r="B8" s="52"/>
      <c r="C8" s="84"/>
      <c r="D8" s="84"/>
      <c r="E8" s="51"/>
      <c r="F8" s="51"/>
      <c r="G8" s="51"/>
      <c r="H8" s="51"/>
      <c r="I8" s="51"/>
      <c r="J8" s="51"/>
      <c r="K8" s="51"/>
      <c r="L8" s="51"/>
      <c r="M8" s="51"/>
    </row>
    <row r="9" spans="1:13" ht="15.75" x14ac:dyDescent="0.2">
      <c r="A9" s="303" t="s">
        <v>8</v>
      </c>
      <c r="B9" s="303"/>
      <c r="C9" s="296" t="s">
        <v>127</v>
      </c>
      <c r="D9" s="296"/>
      <c r="E9" s="296"/>
      <c r="F9" s="296"/>
      <c r="G9" s="296"/>
      <c r="H9" s="296"/>
      <c r="I9" s="296"/>
      <c r="J9" s="296"/>
      <c r="K9" s="296"/>
      <c r="L9" s="296"/>
      <c r="M9" s="296"/>
    </row>
    <row r="10" spans="1:13" ht="15.75" x14ac:dyDescent="0.2">
      <c r="A10" s="82"/>
      <c r="B10" s="82"/>
      <c r="C10" s="56"/>
      <c r="D10" s="56"/>
      <c r="E10" s="56"/>
      <c r="F10" s="56"/>
      <c r="G10" s="56"/>
      <c r="H10" s="56"/>
      <c r="I10" s="56"/>
      <c r="J10" s="56"/>
      <c r="K10" s="56"/>
      <c r="L10" s="56"/>
      <c r="M10" s="56"/>
    </row>
    <row r="11" spans="1:13" s="57" customFormat="1" ht="12.75" customHeight="1" x14ac:dyDescent="0.2">
      <c r="A11" s="304" t="s">
        <v>1</v>
      </c>
      <c r="B11" s="306" t="s">
        <v>93</v>
      </c>
      <c r="C11" s="307"/>
      <c r="D11" s="304" t="s">
        <v>90</v>
      </c>
      <c r="E11" s="290" t="s">
        <v>9</v>
      </c>
      <c r="F11" s="306" t="s">
        <v>94</v>
      </c>
      <c r="G11" s="307"/>
      <c r="H11" s="290" t="s">
        <v>95</v>
      </c>
      <c r="I11" s="292" t="s">
        <v>4</v>
      </c>
      <c r="J11" s="290" t="s">
        <v>10</v>
      </c>
      <c r="K11" s="290" t="s">
        <v>11</v>
      </c>
      <c r="L11" s="290" t="s">
        <v>91</v>
      </c>
      <c r="M11" s="292" t="s">
        <v>92</v>
      </c>
    </row>
    <row r="12" spans="1:13" s="57" customFormat="1" ht="20.25" customHeight="1" x14ac:dyDescent="0.2">
      <c r="A12" s="305"/>
      <c r="B12" s="79" t="s">
        <v>3</v>
      </c>
      <c r="C12" s="79" t="s">
        <v>2</v>
      </c>
      <c r="D12" s="305"/>
      <c r="E12" s="291"/>
      <c r="F12" s="85" t="s">
        <v>3</v>
      </c>
      <c r="G12" s="85" t="s">
        <v>2</v>
      </c>
      <c r="H12" s="291"/>
      <c r="I12" s="292"/>
      <c r="J12" s="291"/>
      <c r="K12" s="291"/>
      <c r="L12" s="291"/>
      <c r="M12" s="292"/>
    </row>
    <row r="13" spans="1:13" ht="123.75" customHeight="1" thickBot="1" x14ac:dyDescent="0.25">
      <c r="A13" s="86" t="s">
        <v>128</v>
      </c>
      <c r="B13" s="87" t="s">
        <v>15</v>
      </c>
      <c r="C13" s="87" t="s">
        <v>19</v>
      </c>
      <c r="D13" s="88" t="s">
        <v>32</v>
      </c>
      <c r="E13" s="89"/>
      <c r="F13" s="61" t="s">
        <v>14</v>
      </c>
      <c r="G13" s="59" t="s">
        <v>19</v>
      </c>
      <c r="H13" s="59" t="s">
        <v>32</v>
      </c>
      <c r="I13" s="60"/>
      <c r="J13" s="59" t="s">
        <v>28</v>
      </c>
      <c r="K13" s="60"/>
      <c r="L13" s="60" t="s">
        <v>129</v>
      </c>
      <c r="M13" s="60" t="s">
        <v>130</v>
      </c>
    </row>
    <row r="14" spans="1:13" ht="75" customHeight="1" x14ac:dyDescent="0.2">
      <c r="A14" s="90" t="s">
        <v>131</v>
      </c>
      <c r="B14" s="87" t="s">
        <v>15</v>
      </c>
      <c r="C14" s="58" t="s">
        <v>19</v>
      </c>
      <c r="D14" s="58" t="s">
        <v>32</v>
      </c>
      <c r="E14" s="58" t="s">
        <v>132</v>
      </c>
      <c r="F14" s="61" t="s">
        <v>14</v>
      </c>
      <c r="G14" s="59" t="s">
        <v>19</v>
      </c>
      <c r="H14" s="59" t="s">
        <v>32</v>
      </c>
      <c r="I14" s="60"/>
      <c r="J14" s="59" t="s">
        <v>28</v>
      </c>
      <c r="K14" s="60" t="s">
        <v>133</v>
      </c>
      <c r="L14" s="60" t="s">
        <v>129</v>
      </c>
      <c r="M14" s="60" t="s">
        <v>134</v>
      </c>
    </row>
    <row r="15" spans="1:13" s="57" customFormat="1" ht="123" customHeight="1" thickBot="1" x14ac:dyDescent="0.25">
      <c r="A15" s="86" t="s">
        <v>135</v>
      </c>
      <c r="B15" s="61" t="s">
        <v>13</v>
      </c>
      <c r="C15" s="62" t="s">
        <v>18</v>
      </c>
      <c r="D15" s="63" t="s">
        <v>34</v>
      </c>
      <c r="E15" s="91"/>
      <c r="F15" s="61" t="s">
        <v>13</v>
      </c>
      <c r="G15" s="59" t="s">
        <v>18</v>
      </c>
      <c r="H15" s="59" t="s">
        <v>33</v>
      </c>
      <c r="I15" s="60"/>
      <c r="J15" s="59" t="s">
        <v>30</v>
      </c>
      <c r="K15" s="62" t="s">
        <v>136</v>
      </c>
      <c r="L15" s="60" t="s">
        <v>129</v>
      </c>
      <c r="M15" s="62" t="s">
        <v>137</v>
      </c>
    </row>
    <row r="16" spans="1:13" ht="96.75" customHeight="1" thickBot="1" x14ac:dyDescent="0.25">
      <c r="A16" s="86" t="s">
        <v>138</v>
      </c>
      <c r="B16" s="64" t="s">
        <v>12</v>
      </c>
      <c r="C16" s="64" t="s">
        <v>19</v>
      </c>
      <c r="D16" s="63" t="s">
        <v>32</v>
      </c>
      <c r="E16" s="65" t="s">
        <v>139</v>
      </c>
      <c r="F16" s="61" t="s">
        <v>25</v>
      </c>
      <c r="G16" s="59" t="s">
        <v>17</v>
      </c>
      <c r="H16" s="59" t="s">
        <v>34</v>
      </c>
      <c r="I16" s="60"/>
      <c r="J16" s="59" t="s">
        <v>27</v>
      </c>
      <c r="K16" s="65" t="s">
        <v>140</v>
      </c>
      <c r="L16" s="60" t="s">
        <v>129</v>
      </c>
      <c r="M16" s="65" t="s">
        <v>141</v>
      </c>
    </row>
    <row r="17" spans="1:15" ht="85.5" customHeight="1" thickBot="1" x14ac:dyDescent="0.25">
      <c r="A17" s="86" t="s">
        <v>142</v>
      </c>
      <c r="B17" s="58" t="s">
        <v>15</v>
      </c>
      <c r="C17" s="58" t="s">
        <v>19</v>
      </c>
      <c r="D17" s="58" t="s">
        <v>32</v>
      </c>
      <c r="E17" s="49"/>
      <c r="F17" s="61" t="s">
        <v>14</v>
      </c>
      <c r="G17" s="59" t="s">
        <v>19</v>
      </c>
      <c r="H17" s="59" t="s">
        <v>32</v>
      </c>
      <c r="I17" s="60"/>
      <c r="J17" s="59" t="s">
        <v>28</v>
      </c>
      <c r="K17" s="65" t="s">
        <v>143</v>
      </c>
      <c r="L17" s="60" t="s">
        <v>129</v>
      </c>
      <c r="M17" s="65" t="s">
        <v>144</v>
      </c>
    </row>
    <row r="23" spans="1:15" ht="15.75" x14ac:dyDescent="0.2">
      <c r="G23" s="67"/>
      <c r="H23" s="68"/>
      <c r="I23" s="68"/>
      <c r="J23" s="68"/>
      <c r="K23" s="69" t="s">
        <v>2</v>
      </c>
      <c r="L23" s="70"/>
    </row>
    <row r="24" spans="1:15" ht="15.75" x14ac:dyDescent="0.2">
      <c r="B24" s="82" t="s">
        <v>3</v>
      </c>
      <c r="D24" s="82" t="s">
        <v>2</v>
      </c>
      <c r="F24" s="71" t="s">
        <v>3</v>
      </c>
      <c r="G24" s="72">
        <v>1</v>
      </c>
      <c r="H24" s="72">
        <v>2</v>
      </c>
      <c r="I24" s="72"/>
      <c r="J24" s="72">
        <v>3</v>
      </c>
      <c r="K24" s="72">
        <v>4</v>
      </c>
      <c r="L24" s="72">
        <v>5</v>
      </c>
      <c r="N24" s="53" t="s">
        <v>10</v>
      </c>
    </row>
    <row r="25" spans="1:15" ht="15.75" x14ac:dyDescent="0.2">
      <c r="B25" s="82" t="s">
        <v>25</v>
      </c>
      <c r="D25" s="82" t="s">
        <v>16</v>
      </c>
      <c r="F25" s="72">
        <v>1</v>
      </c>
      <c r="G25" s="73" t="s">
        <v>21</v>
      </c>
      <c r="H25" s="73" t="s">
        <v>21</v>
      </c>
      <c r="I25" s="72"/>
      <c r="J25" s="74" t="s">
        <v>22</v>
      </c>
      <c r="K25" s="75" t="s">
        <v>23</v>
      </c>
      <c r="L25" s="75" t="s">
        <v>23</v>
      </c>
      <c r="N25" s="53" t="s">
        <v>21</v>
      </c>
      <c r="O25" s="50" t="s">
        <v>27</v>
      </c>
    </row>
    <row r="26" spans="1:15" ht="15.75" x14ac:dyDescent="0.2">
      <c r="B26" s="82" t="s">
        <v>12</v>
      </c>
      <c r="D26" s="82" t="s">
        <v>17</v>
      </c>
      <c r="F26" s="72">
        <v>2</v>
      </c>
      <c r="G26" s="73" t="s">
        <v>21</v>
      </c>
      <c r="H26" s="73" t="s">
        <v>21</v>
      </c>
      <c r="I26" s="72"/>
      <c r="J26" s="74" t="s">
        <v>22</v>
      </c>
      <c r="K26" s="75" t="s">
        <v>23</v>
      </c>
      <c r="L26" s="76" t="s">
        <v>24</v>
      </c>
      <c r="N26" s="53" t="s">
        <v>22</v>
      </c>
      <c r="O26" s="50" t="s">
        <v>30</v>
      </c>
    </row>
    <row r="27" spans="1:15" ht="15.75" x14ac:dyDescent="0.2">
      <c r="B27" s="82" t="s">
        <v>13</v>
      </c>
      <c r="D27" s="82" t="s">
        <v>18</v>
      </c>
      <c r="F27" s="72">
        <v>3</v>
      </c>
      <c r="G27" s="73" t="s">
        <v>21</v>
      </c>
      <c r="H27" s="74" t="s">
        <v>22</v>
      </c>
      <c r="I27" s="72"/>
      <c r="J27" s="75" t="s">
        <v>23</v>
      </c>
      <c r="K27" s="76" t="s">
        <v>24</v>
      </c>
      <c r="L27" s="76" t="s">
        <v>24</v>
      </c>
      <c r="N27" s="53" t="s">
        <v>23</v>
      </c>
      <c r="O27" s="50" t="s">
        <v>28</v>
      </c>
    </row>
    <row r="28" spans="1:15" ht="15.75" x14ac:dyDescent="0.2">
      <c r="B28" s="82" t="s">
        <v>14</v>
      </c>
      <c r="D28" s="82" t="s">
        <v>19</v>
      </c>
      <c r="F28" s="72">
        <v>4</v>
      </c>
      <c r="G28" s="74" t="s">
        <v>22</v>
      </c>
      <c r="H28" s="75" t="s">
        <v>23</v>
      </c>
      <c r="I28" s="75"/>
      <c r="J28" s="75" t="s">
        <v>23</v>
      </c>
      <c r="K28" s="76" t="s">
        <v>24</v>
      </c>
      <c r="L28" s="76" t="s">
        <v>24</v>
      </c>
      <c r="N28" s="53" t="s">
        <v>24</v>
      </c>
      <c r="O28" s="50" t="s">
        <v>29</v>
      </c>
    </row>
    <row r="29" spans="1:15" ht="15.75" x14ac:dyDescent="0.2">
      <c r="B29" s="82" t="s">
        <v>15</v>
      </c>
      <c r="D29" s="82" t="s">
        <v>20</v>
      </c>
      <c r="F29" s="72">
        <v>5</v>
      </c>
      <c r="G29" s="75" t="s">
        <v>23</v>
      </c>
      <c r="H29" s="75" t="s">
        <v>23</v>
      </c>
      <c r="I29" s="72"/>
      <c r="J29" s="76" t="s">
        <v>24</v>
      </c>
      <c r="K29" s="76" t="s">
        <v>24</v>
      </c>
      <c r="L29" s="76" t="s">
        <v>24</v>
      </c>
    </row>
    <row r="32" spans="1:15" ht="15.75" x14ac:dyDescent="0.2">
      <c r="G32" s="53" t="s">
        <v>31</v>
      </c>
    </row>
    <row r="33" spans="7:7" ht="15.75" x14ac:dyDescent="0.2">
      <c r="G33" s="77" t="s">
        <v>26</v>
      </c>
    </row>
    <row r="34" spans="7:7" ht="15.75" x14ac:dyDescent="0.2">
      <c r="G34" s="78" t="s">
        <v>32</v>
      </c>
    </row>
    <row r="35" spans="7:7" ht="15.75" x14ac:dyDescent="0.2">
      <c r="G35" s="92" t="s">
        <v>33</v>
      </c>
    </row>
    <row r="36" spans="7:7" ht="15.75" x14ac:dyDescent="0.2">
      <c r="G36" s="93" t="s">
        <v>34</v>
      </c>
    </row>
  </sheetData>
  <mergeCells count="17">
    <mergeCell ref="A11:A12"/>
    <mergeCell ref="B11:C11"/>
    <mergeCell ref="D11:D12"/>
    <mergeCell ref="E11:E12"/>
    <mergeCell ref="F11:G11"/>
    <mergeCell ref="B1:M1"/>
    <mergeCell ref="C3:M3"/>
    <mergeCell ref="C5:M5"/>
    <mergeCell ref="C7:M7"/>
    <mergeCell ref="A9:B9"/>
    <mergeCell ref="C9:M9"/>
    <mergeCell ref="J11:J12"/>
    <mergeCell ref="K11:K12"/>
    <mergeCell ref="L11:L12"/>
    <mergeCell ref="M11:M12"/>
    <mergeCell ref="H11:H12"/>
    <mergeCell ref="I11:I12"/>
  </mergeCells>
  <dataValidations count="4">
    <dataValidation type="list" allowBlank="1" showInputMessage="1" showErrorMessage="1" sqref="F13:F17 B13:B17">
      <formula1>$B$25:$B$29</formula1>
    </dataValidation>
    <dataValidation type="list" allowBlank="1" showInputMessage="1" showErrorMessage="1" sqref="G13:G17 C13:C17">
      <formula1>$D$25:$D$29</formula1>
    </dataValidation>
    <dataValidation type="list" allowBlank="1" showInputMessage="1" showErrorMessage="1" sqref="J13:J17">
      <formula1>$O$25:$O$28</formula1>
    </dataValidation>
    <dataValidation type="list" allowBlank="1" showInputMessage="1" showErrorMessage="1" sqref="H13:H17 D13:D17">
      <formula1>$G$33:$G$36</formula1>
    </dataValidation>
  </dataValidations>
  <pageMargins left="0.7" right="0.7" top="0.75" bottom="0.75" header="0.3" footer="0.3"/>
  <pageSetup scale="6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O35"/>
  <sheetViews>
    <sheetView showGridLines="0" topLeftCell="A2" zoomScale="80" zoomScaleNormal="80" workbookViewId="0">
      <selection activeCell="C25" sqref="C25"/>
    </sheetView>
  </sheetViews>
  <sheetFormatPr baseColWidth="10" defaultColWidth="11.42578125" defaultRowHeight="15" x14ac:dyDescent="0.2"/>
  <cols>
    <col min="1" max="1" width="30.42578125" style="50" customWidth="1"/>
    <col min="2" max="2" width="20.85546875" style="66" bestFit="1" customWidth="1"/>
    <col min="3" max="3" width="25.5703125" style="66" customWidth="1"/>
    <col min="4" max="4" width="28.140625" style="66" customWidth="1"/>
    <col min="5" max="5" width="63.5703125" style="50" customWidth="1"/>
    <col min="6" max="6" width="20.85546875" style="50" customWidth="1"/>
    <col min="7" max="7" width="19" style="50" customWidth="1"/>
    <col min="8" max="8" width="35.5703125" style="50" customWidth="1"/>
    <col min="9" max="9" width="13" style="50" hidden="1" customWidth="1"/>
    <col min="10" max="10" width="29.28515625" style="50" customWidth="1"/>
    <col min="11" max="11" width="47" style="50" customWidth="1"/>
    <col min="12" max="12" width="29.7109375" style="50" customWidth="1"/>
    <col min="13" max="13" width="24" style="50" customWidth="1"/>
    <col min="14" max="16384" width="11.42578125" style="50"/>
  </cols>
  <sheetData>
    <row r="1" spans="1:13" ht="96" customHeight="1" x14ac:dyDescent="0.2">
      <c r="A1" s="49"/>
      <c r="B1" s="293" t="s">
        <v>145</v>
      </c>
      <c r="C1" s="294"/>
      <c r="D1" s="294"/>
      <c r="E1" s="294"/>
      <c r="F1" s="294"/>
      <c r="G1" s="294"/>
      <c r="H1" s="294"/>
      <c r="I1" s="294"/>
      <c r="J1" s="294"/>
      <c r="K1" s="294"/>
      <c r="L1" s="294"/>
      <c r="M1" s="295"/>
    </row>
    <row r="2" spans="1:13" ht="8.25" customHeight="1" x14ac:dyDescent="0.2">
      <c r="A2" s="51"/>
      <c r="B2" s="52"/>
      <c r="C2" s="80"/>
      <c r="D2" s="80"/>
      <c r="E2" s="80"/>
      <c r="F2" s="80"/>
      <c r="G2" s="80"/>
      <c r="H2" s="80"/>
      <c r="I2" s="80"/>
      <c r="J2" s="80"/>
      <c r="K2" s="80"/>
      <c r="L2" s="80"/>
      <c r="M2" s="81"/>
    </row>
    <row r="3" spans="1:13" ht="15.75" x14ac:dyDescent="0.2">
      <c r="A3" s="53" t="s">
        <v>6</v>
      </c>
      <c r="B3" s="54"/>
      <c r="C3" s="296" t="s">
        <v>124</v>
      </c>
      <c r="D3" s="296"/>
      <c r="E3" s="296"/>
      <c r="F3" s="296"/>
      <c r="G3" s="296"/>
      <c r="H3" s="296"/>
      <c r="I3" s="296"/>
      <c r="J3" s="296"/>
      <c r="K3" s="296"/>
      <c r="L3" s="296"/>
      <c r="M3" s="296"/>
    </row>
    <row r="4" spans="1:13" ht="6.75" customHeight="1" x14ac:dyDescent="0.2">
      <c r="A4" s="55"/>
      <c r="B4" s="52"/>
      <c r="C4" s="56"/>
      <c r="D4" s="56"/>
      <c r="E4" s="56"/>
      <c r="F4" s="56"/>
      <c r="G4" s="56"/>
      <c r="H4" s="56"/>
      <c r="I4" s="56"/>
      <c r="J4" s="56"/>
      <c r="K4" s="56"/>
      <c r="L4" s="56"/>
      <c r="M4" s="56"/>
    </row>
    <row r="5" spans="1:13" ht="37.5" customHeight="1" x14ac:dyDescent="0.2">
      <c r="A5" s="53" t="s">
        <v>7</v>
      </c>
      <c r="B5" s="53"/>
      <c r="C5" s="297" t="s">
        <v>125</v>
      </c>
      <c r="D5" s="298"/>
      <c r="E5" s="298"/>
      <c r="F5" s="298"/>
      <c r="G5" s="298"/>
      <c r="H5" s="298"/>
      <c r="I5" s="298"/>
      <c r="J5" s="298"/>
      <c r="K5" s="298"/>
      <c r="L5" s="298"/>
      <c r="M5" s="299"/>
    </row>
    <row r="6" spans="1:13" ht="6.75" customHeight="1" x14ac:dyDescent="0.2">
      <c r="A6" s="53"/>
      <c r="B6" s="53"/>
      <c r="C6" s="83"/>
      <c r="D6" s="83"/>
      <c r="E6" s="83"/>
      <c r="F6" s="83"/>
      <c r="G6" s="83"/>
      <c r="H6" s="83"/>
      <c r="I6" s="83"/>
      <c r="J6" s="83"/>
      <c r="K6" s="83"/>
      <c r="L6" s="83"/>
      <c r="M6" s="83"/>
    </row>
    <row r="7" spans="1:13" ht="15.75" x14ac:dyDescent="0.2">
      <c r="A7" s="53" t="s">
        <v>0</v>
      </c>
      <c r="B7" s="54"/>
      <c r="C7" s="300" t="s">
        <v>126</v>
      </c>
      <c r="D7" s="301"/>
      <c r="E7" s="301"/>
      <c r="F7" s="301"/>
      <c r="G7" s="301"/>
      <c r="H7" s="301"/>
      <c r="I7" s="301"/>
      <c r="J7" s="301"/>
      <c r="K7" s="301"/>
      <c r="L7" s="301"/>
      <c r="M7" s="302"/>
    </row>
    <row r="8" spans="1:13" ht="5.25" customHeight="1" x14ac:dyDescent="0.2">
      <c r="A8" s="55"/>
      <c r="B8" s="52"/>
      <c r="C8" s="84"/>
      <c r="D8" s="84"/>
      <c r="E8" s="51"/>
      <c r="F8" s="51"/>
      <c r="G8" s="51"/>
      <c r="H8" s="51"/>
      <c r="I8" s="51"/>
      <c r="J8" s="51"/>
      <c r="K8" s="51"/>
      <c r="L8" s="51"/>
      <c r="M8" s="51"/>
    </row>
    <row r="9" spans="1:13" ht="15.75" x14ac:dyDescent="0.2">
      <c r="A9" s="303" t="s">
        <v>8</v>
      </c>
      <c r="B9" s="303"/>
      <c r="C9" s="296" t="s">
        <v>127</v>
      </c>
      <c r="D9" s="296"/>
      <c r="E9" s="296"/>
      <c r="F9" s="296"/>
      <c r="G9" s="296"/>
      <c r="H9" s="296"/>
      <c r="I9" s="296"/>
      <c r="J9" s="296"/>
      <c r="K9" s="296"/>
      <c r="L9" s="296"/>
      <c r="M9" s="296"/>
    </row>
    <row r="10" spans="1:13" ht="15.75" x14ac:dyDescent="0.2">
      <c r="A10" s="82"/>
      <c r="B10" s="82"/>
      <c r="C10" s="56"/>
      <c r="D10" s="56"/>
      <c r="E10" s="56"/>
      <c r="F10" s="56"/>
      <c r="G10" s="56"/>
      <c r="H10" s="56"/>
      <c r="I10" s="56"/>
      <c r="J10" s="56"/>
      <c r="K10" s="56"/>
      <c r="L10" s="56"/>
      <c r="M10" s="56"/>
    </row>
    <row r="11" spans="1:13" s="57" customFormat="1" ht="27" customHeight="1" x14ac:dyDescent="0.2">
      <c r="A11" s="304" t="s">
        <v>1</v>
      </c>
      <c r="B11" s="306" t="s">
        <v>93</v>
      </c>
      <c r="C11" s="307"/>
      <c r="D11" s="304" t="s">
        <v>90</v>
      </c>
      <c r="E11" s="290" t="s">
        <v>9</v>
      </c>
      <c r="F11" s="306" t="s">
        <v>94</v>
      </c>
      <c r="G11" s="307"/>
      <c r="H11" s="290" t="s">
        <v>95</v>
      </c>
      <c r="I11" s="292" t="s">
        <v>4</v>
      </c>
      <c r="J11" s="290" t="s">
        <v>10</v>
      </c>
      <c r="K11" s="290" t="s">
        <v>11</v>
      </c>
      <c r="L11" s="290" t="s">
        <v>91</v>
      </c>
      <c r="M11" s="292" t="s">
        <v>92</v>
      </c>
    </row>
    <row r="12" spans="1:13" s="57" customFormat="1" ht="20.25" customHeight="1" x14ac:dyDescent="0.2">
      <c r="A12" s="305"/>
      <c r="B12" s="79" t="s">
        <v>3</v>
      </c>
      <c r="C12" s="79" t="s">
        <v>2</v>
      </c>
      <c r="D12" s="305"/>
      <c r="E12" s="291"/>
      <c r="F12" s="85" t="s">
        <v>3</v>
      </c>
      <c r="G12" s="85" t="s">
        <v>2</v>
      </c>
      <c r="H12" s="291"/>
      <c r="I12" s="292"/>
      <c r="J12" s="291"/>
      <c r="K12" s="291"/>
      <c r="L12" s="291"/>
      <c r="M12" s="292"/>
    </row>
    <row r="13" spans="1:13" ht="75" x14ac:dyDescent="0.2">
      <c r="A13" s="90" t="s">
        <v>131</v>
      </c>
      <c r="B13" s="58" t="s">
        <v>15</v>
      </c>
      <c r="C13" s="58" t="s">
        <v>19</v>
      </c>
      <c r="D13" s="58" t="s">
        <v>32</v>
      </c>
      <c r="E13" s="58" t="s">
        <v>132</v>
      </c>
      <c r="F13" s="61" t="s">
        <v>14</v>
      </c>
      <c r="G13" s="59" t="s">
        <v>19</v>
      </c>
      <c r="H13" s="59" t="s">
        <v>32</v>
      </c>
      <c r="I13" s="60"/>
      <c r="J13" s="59" t="s">
        <v>28</v>
      </c>
      <c r="K13" s="60" t="s">
        <v>146</v>
      </c>
      <c r="L13" s="60" t="s">
        <v>129</v>
      </c>
      <c r="M13" s="60" t="s">
        <v>134</v>
      </c>
    </row>
    <row r="14" spans="1:13" s="57" customFormat="1" ht="123" customHeight="1" thickBot="1" x14ac:dyDescent="0.25">
      <c r="A14" s="86" t="s">
        <v>135</v>
      </c>
      <c r="B14" s="61" t="s">
        <v>13</v>
      </c>
      <c r="C14" s="62" t="s">
        <v>18</v>
      </c>
      <c r="D14" s="63" t="s">
        <v>34</v>
      </c>
      <c r="E14" s="91"/>
      <c r="F14" s="61" t="s">
        <v>13</v>
      </c>
      <c r="G14" s="59" t="s">
        <v>18</v>
      </c>
      <c r="H14" s="59" t="s">
        <v>33</v>
      </c>
      <c r="I14" s="60"/>
      <c r="J14" s="59" t="s">
        <v>30</v>
      </c>
      <c r="K14" s="62" t="s">
        <v>136</v>
      </c>
      <c r="L14" s="60" t="s">
        <v>129</v>
      </c>
      <c r="M14" s="62" t="s">
        <v>137</v>
      </c>
    </row>
    <row r="15" spans="1:13" ht="105.75" thickBot="1" x14ac:dyDescent="0.25">
      <c r="A15" s="86" t="s">
        <v>138</v>
      </c>
      <c r="B15" s="64" t="s">
        <v>12</v>
      </c>
      <c r="C15" s="64" t="s">
        <v>19</v>
      </c>
      <c r="D15" s="63" t="s">
        <v>32</v>
      </c>
      <c r="E15" s="65" t="s">
        <v>139</v>
      </c>
      <c r="F15" s="61" t="s">
        <v>25</v>
      </c>
      <c r="G15" s="59" t="s">
        <v>17</v>
      </c>
      <c r="H15" s="59" t="s">
        <v>34</v>
      </c>
      <c r="I15" s="60"/>
      <c r="J15" s="59" t="s">
        <v>27</v>
      </c>
      <c r="K15" s="65" t="s">
        <v>140</v>
      </c>
      <c r="L15" s="60" t="s">
        <v>129</v>
      </c>
      <c r="M15" s="65" t="s">
        <v>141</v>
      </c>
    </row>
    <row r="16" spans="1:13" ht="95.25" customHeight="1" thickBot="1" x14ac:dyDescent="0.25">
      <c r="A16" s="86" t="s">
        <v>142</v>
      </c>
      <c r="B16" s="58" t="s">
        <v>15</v>
      </c>
      <c r="C16" s="58" t="s">
        <v>19</v>
      </c>
      <c r="D16" s="58" t="s">
        <v>32</v>
      </c>
      <c r="E16" s="49"/>
      <c r="F16" s="61" t="s">
        <v>14</v>
      </c>
      <c r="G16" s="59" t="s">
        <v>19</v>
      </c>
      <c r="H16" s="59" t="s">
        <v>32</v>
      </c>
      <c r="I16" s="60"/>
      <c r="J16" s="59" t="s">
        <v>28</v>
      </c>
      <c r="K16" s="65" t="s">
        <v>143</v>
      </c>
      <c r="L16" s="60" t="s">
        <v>129</v>
      </c>
      <c r="M16" s="65" t="s">
        <v>147</v>
      </c>
    </row>
    <row r="22" spans="2:15" ht="15.75" x14ac:dyDescent="0.2">
      <c r="G22" s="67"/>
      <c r="H22" s="68"/>
      <c r="I22" s="68"/>
      <c r="J22" s="68"/>
      <c r="K22" s="69" t="s">
        <v>2</v>
      </c>
      <c r="L22" s="70"/>
    </row>
    <row r="23" spans="2:15" ht="15.75" x14ac:dyDescent="0.2">
      <c r="B23" s="82" t="s">
        <v>3</v>
      </c>
      <c r="D23" s="82" t="s">
        <v>2</v>
      </c>
      <c r="F23" s="71" t="s">
        <v>3</v>
      </c>
      <c r="G23" s="72">
        <v>1</v>
      </c>
      <c r="H23" s="72">
        <v>2</v>
      </c>
      <c r="I23" s="72"/>
      <c r="J23" s="72">
        <v>3</v>
      </c>
      <c r="K23" s="72">
        <v>4</v>
      </c>
      <c r="L23" s="72">
        <v>5</v>
      </c>
      <c r="N23" s="53" t="s">
        <v>10</v>
      </c>
    </row>
    <row r="24" spans="2:15" ht="15.75" x14ac:dyDescent="0.2">
      <c r="B24" s="82" t="s">
        <v>25</v>
      </c>
      <c r="D24" s="82" t="s">
        <v>16</v>
      </c>
      <c r="F24" s="72">
        <v>1</v>
      </c>
      <c r="G24" s="73" t="s">
        <v>21</v>
      </c>
      <c r="H24" s="73" t="s">
        <v>21</v>
      </c>
      <c r="I24" s="72"/>
      <c r="J24" s="74" t="s">
        <v>22</v>
      </c>
      <c r="K24" s="75" t="s">
        <v>23</v>
      </c>
      <c r="L24" s="75" t="s">
        <v>23</v>
      </c>
      <c r="N24" s="53" t="s">
        <v>21</v>
      </c>
      <c r="O24" s="50" t="s">
        <v>27</v>
      </c>
    </row>
    <row r="25" spans="2:15" ht="15.75" x14ac:dyDescent="0.2">
      <c r="B25" s="82" t="s">
        <v>12</v>
      </c>
      <c r="D25" s="82" t="s">
        <v>17</v>
      </c>
      <c r="F25" s="72">
        <v>2</v>
      </c>
      <c r="G25" s="73" t="s">
        <v>21</v>
      </c>
      <c r="H25" s="73" t="s">
        <v>21</v>
      </c>
      <c r="I25" s="72"/>
      <c r="J25" s="74" t="s">
        <v>22</v>
      </c>
      <c r="K25" s="75" t="s">
        <v>23</v>
      </c>
      <c r="L25" s="76" t="s">
        <v>24</v>
      </c>
      <c r="N25" s="53" t="s">
        <v>22</v>
      </c>
      <c r="O25" s="50" t="s">
        <v>30</v>
      </c>
    </row>
    <row r="26" spans="2:15" ht="15.75" x14ac:dyDescent="0.2">
      <c r="B26" s="82" t="s">
        <v>13</v>
      </c>
      <c r="D26" s="82" t="s">
        <v>18</v>
      </c>
      <c r="F26" s="72">
        <v>3</v>
      </c>
      <c r="G26" s="73" t="s">
        <v>21</v>
      </c>
      <c r="H26" s="74" t="s">
        <v>22</v>
      </c>
      <c r="I26" s="72"/>
      <c r="J26" s="75" t="s">
        <v>23</v>
      </c>
      <c r="K26" s="76" t="s">
        <v>24</v>
      </c>
      <c r="L26" s="76" t="s">
        <v>24</v>
      </c>
      <c r="N26" s="53" t="s">
        <v>23</v>
      </c>
      <c r="O26" s="50" t="s">
        <v>28</v>
      </c>
    </row>
    <row r="27" spans="2:15" ht="15.75" x14ac:dyDescent="0.2">
      <c r="B27" s="82" t="s">
        <v>14</v>
      </c>
      <c r="D27" s="82" t="s">
        <v>19</v>
      </c>
      <c r="F27" s="72">
        <v>4</v>
      </c>
      <c r="G27" s="74" t="s">
        <v>22</v>
      </c>
      <c r="H27" s="75" t="s">
        <v>23</v>
      </c>
      <c r="I27" s="75"/>
      <c r="J27" s="75" t="s">
        <v>23</v>
      </c>
      <c r="K27" s="76" t="s">
        <v>24</v>
      </c>
      <c r="L27" s="76" t="s">
        <v>24</v>
      </c>
      <c r="N27" s="53" t="s">
        <v>24</v>
      </c>
      <c r="O27" s="50" t="s">
        <v>29</v>
      </c>
    </row>
    <row r="28" spans="2:15" ht="15.75" x14ac:dyDescent="0.2">
      <c r="B28" s="82" t="s">
        <v>15</v>
      </c>
      <c r="D28" s="82" t="s">
        <v>20</v>
      </c>
      <c r="F28" s="72">
        <v>5</v>
      </c>
      <c r="G28" s="75" t="s">
        <v>23</v>
      </c>
      <c r="H28" s="75" t="s">
        <v>23</v>
      </c>
      <c r="I28" s="72"/>
      <c r="J28" s="76" t="s">
        <v>24</v>
      </c>
      <c r="K28" s="76" t="s">
        <v>24</v>
      </c>
      <c r="L28" s="76" t="s">
        <v>24</v>
      </c>
    </row>
    <row r="31" spans="2:15" ht="15.75" x14ac:dyDescent="0.2">
      <c r="G31" s="53" t="s">
        <v>31</v>
      </c>
    </row>
    <row r="32" spans="2:15" ht="15.75" x14ac:dyDescent="0.2">
      <c r="G32" s="77" t="s">
        <v>26</v>
      </c>
    </row>
    <row r="33" spans="7:7" ht="15.75" x14ac:dyDescent="0.2">
      <c r="G33" s="78" t="s">
        <v>32</v>
      </c>
    </row>
    <row r="34" spans="7:7" ht="15.75" x14ac:dyDescent="0.2">
      <c r="G34" s="92" t="s">
        <v>33</v>
      </c>
    </row>
    <row r="35" spans="7:7" ht="15.75" x14ac:dyDescent="0.2">
      <c r="G35" s="93" t="s">
        <v>34</v>
      </c>
    </row>
  </sheetData>
  <mergeCells count="17">
    <mergeCell ref="A11:A12"/>
    <mergeCell ref="B11:C11"/>
    <mergeCell ref="D11:D12"/>
    <mergeCell ref="E11:E12"/>
    <mergeCell ref="F11:G11"/>
    <mergeCell ref="B1:M1"/>
    <mergeCell ref="C3:M3"/>
    <mergeCell ref="C5:M5"/>
    <mergeCell ref="C7:M7"/>
    <mergeCell ref="A9:B9"/>
    <mergeCell ref="C9:M9"/>
    <mergeCell ref="J11:J12"/>
    <mergeCell ref="K11:K12"/>
    <mergeCell ref="L11:L12"/>
    <mergeCell ref="M11:M12"/>
    <mergeCell ref="H11:H12"/>
    <mergeCell ref="I11:I12"/>
  </mergeCells>
  <dataValidations count="4">
    <dataValidation type="list" allowBlank="1" showInputMessage="1" showErrorMessage="1" sqref="H13:H16 D13:D16">
      <formula1>$G$32:$G$35</formula1>
    </dataValidation>
    <dataValidation type="list" allowBlank="1" showInputMessage="1" showErrorMessage="1" sqref="J13:J16">
      <formula1>$O$24:$O$27</formula1>
    </dataValidation>
    <dataValidation type="list" allowBlank="1" showInputMessage="1" showErrorMessage="1" sqref="G13:G16 C13:C16">
      <formula1>$D$24:$D$28</formula1>
    </dataValidation>
    <dataValidation type="list" allowBlank="1" showInputMessage="1" showErrorMessage="1" sqref="F13:F16 B13:B16">
      <formula1>$B$24:$B$28</formula1>
    </dataValidation>
  </dataValidations>
  <pageMargins left="0.7" right="0.7" top="0.75" bottom="0.75" header="0.3" footer="0.3"/>
  <pageSetup scale="6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8"/>
  <sheetViews>
    <sheetView showGridLines="0" zoomScale="80" zoomScaleNormal="80" workbookViewId="0">
      <selection activeCell="F30" sqref="F30"/>
    </sheetView>
  </sheetViews>
  <sheetFormatPr baseColWidth="10" defaultColWidth="11.42578125" defaultRowHeight="15" x14ac:dyDescent="0.2"/>
  <cols>
    <col min="1" max="1" width="22.5703125" style="10" customWidth="1"/>
    <col min="2" max="2" width="20.85546875" style="18" bestFit="1" customWidth="1"/>
    <col min="3" max="3" width="12.28515625" style="18" bestFit="1" customWidth="1"/>
    <col min="4" max="4" width="14.42578125" style="18" customWidth="1"/>
    <col min="5" max="5" width="16.85546875" style="10" customWidth="1"/>
    <col min="6" max="6" width="19" style="10" bestFit="1" customWidth="1"/>
    <col min="7" max="7" width="11.7109375" style="10" customWidth="1"/>
    <col min="8" max="8" width="14" style="10" customWidth="1"/>
    <col min="9" max="9" width="13" style="10" hidden="1" customWidth="1"/>
    <col min="10" max="10" width="14.28515625" style="10" customWidth="1"/>
    <col min="11" max="11" width="24.5703125" style="10" customWidth="1"/>
    <col min="12" max="12" width="17.7109375" style="10" customWidth="1"/>
    <col min="13" max="13" width="13.85546875" style="10" customWidth="1"/>
    <col min="14" max="16384" width="11.42578125" style="10"/>
  </cols>
  <sheetData>
    <row r="1" spans="1:13" ht="96" customHeight="1" x14ac:dyDescent="0.2">
      <c r="A1" s="9"/>
      <c r="B1" s="317" t="s">
        <v>5</v>
      </c>
      <c r="C1" s="318"/>
      <c r="D1" s="318"/>
      <c r="E1" s="318"/>
      <c r="F1" s="318"/>
      <c r="G1" s="318"/>
      <c r="H1" s="318"/>
      <c r="I1" s="318"/>
      <c r="J1" s="318"/>
      <c r="K1" s="318"/>
      <c r="L1" s="318"/>
      <c r="M1" s="319"/>
    </row>
    <row r="2" spans="1:13" ht="8.25" customHeight="1" x14ac:dyDescent="0.2">
      <c r="A2" s="11"/>
      <c r="B2" s="12"/>
      <c r="C2" s="43"/>
      <c r="D2" s="43"/>
      <c r="E2" s="43"/>
      <c r="F2" s="43"/>
      <c r="G2" s="43"/>
      <c r="H2" s="43"/>
      <c r="I2" s="43"/>
      <c r="J2" s="43"/>
      <c r="K2" s="43"/>
      <c r="L2" s="43"/>
      <c r="M2" s="44"/>
    </row>
    <row r="3" spans="1:13" ht="15.75" x14ac:dyDescent="0.2">
      <c r="A3" s="13" t="s">
        <v>6</v>
      </c>
      <c r="B3" s="14"/>
      <c r="C3" s="320" t="s">
        <v>118</v>
      </c>
      <c r="D3" s="320"/>
      <c r="E3" s="320"/>
      <c r="F3" s="320"/>
      <c r="G3" s="320"/>
      <c r="H3" s="320"/>
      <c r="I3" s="320"/>
      <c r="J3" s="320"/>
      <c r="K3" s="320"/>
      <c r="L3" s="320"/>
      <c r="M3" s="320"/>
    </row>
    <row r="4" spans="1:13" ht="6.75" customHeight="1" x14ac:dyDescent="0.2">
      <c r="A4" s="15"/>
      <c r="B4" s="12"/>
      <c r="C4" s="6"/>
      <c r="D4" s="6"/>
      <c r="E4" s="6"/>
      <c r="F4" s="6"/>
      <c r="G4" s="6"/>
      <c r="H4" s="6"/>
      <c r="I4" s="6"/>
      <c r="J4" s="6"/>
      <c r="K4" s="6"/>
      <c r="L4" s="6"/>
      <c r="M4" s="6"/>
    </row>
    <row r="5" spans="1:13" ht="58.5" customHeight="1" x14ac:dyDescent="0.2">
      <c r="A5" s="13" t="s">
        <v>7</v>
      </c>
      <c r="B5" s="13"/>
      <c r="C5" s="321" t="s">
        <v>119</v>
      </c>
      <c r="D5" s="322"/>
      <c r="E5" s="322"/>
      <c r="F5" s="322"/>
      <c r="G5" s="322"/>
      <c r="H5" s="322"/>
      <c r="I5" s="322"/>
      <c r="J5" s="322"/>
      <c r="K5" s="322"/>
      <c r="L5" s="322"/>
      <c r="M5" s="323"/>
    </row>
    <row r="6" spans="1:13" ht="6.75" customHeight="1" x14ac:dyDescent="0.2">
      <c r="A6" s="13"/>
      <c r="B6" s="13"/>
      <c r="C6" s="1"/>
      <c r="D6" s="1"/>
      <c r="E6" s="1"/>
      <c r="F6" s="1"/>
      <c r="G6" s="1"/>
      <c r="H6" s="1"/>
      <c r="I6" s="1"/>
      <c r="J6" s="1"/>
      <c r="K6" s="1"/>
      <c r="L6" s="1"/>
      <c r="M6" s="1"/>
    </row>
    <row r="7" spans="1:13" ht="15.75" x14ac:dyDescent="0.2">
      <c r="A7" s="13" t="s">
        <v>0</v>
      </c>
      <c r="B7" s="14"/>
      <c r="C7" s="324" t="s">
        <v>120</v>
      </c>
      <c r="D7" s="325"/>
      <c r="E7" s="325"/>
      <c r="F7" s="325"/>
      <c r="G7" s="325"/>
      <c r="H7" s="325"/>
      <c r="I7" s="325"/>
      <c r="J7" s="325"/>
      <c r="K7" s="325"/>
      <c r="L7" s="325"/>
      <c r="M7" s="326"/>
    </row>
    <row r="8" spans="1:13" ht="5.25" customHeight="1" x14ac:dyDescent="0.2">
      <c r="A8" s="15"/>
      <c r="B8" s="12"/>
      <c r="C8" s="7"/>
      <c r="D8" s="7"/>
      <c r="E8" s="5"/>
      <c r="F8" s="5"/>
      <c r="G8" s="5"/>
      <c r="H8" s="5"/>
      <c r="I8" s="5"/>
      <c r="J8" s="5"/>
      <c r="K8" s="5"/>
      <c r="L8" s="5"/>
      <c r="M8" s="5"/>
    </row>
    <row r="9" spans="1:13" ht="15.75" x14ac:dyDescent="0.2">
      <c r="A9" s="327" t="s">
        <v>8</v>
      </c>
      <c r="B9" s="327"/>
      <c r="C9" s="320" t="s">
        <v>114</v>
      </c>
      <c r="D9" s="320"/>
      <c r="E9" s="320"/>
      <c r="F9" s="320"/>
      <c r="G9" s="320"/>
      <c r="H9" s="320"/>
      <c r="I9" s="320"/>
      <c r="J9" s="320"/>
      <c r="K9" s="320"/>
      <c r="L9" s="320"/>
      <c r="M9" s="320"/>
    </row>
    <row r="10" spans="1:13" ht="15.75" x14ac:dyDescent="0.2">
      <c r="A10" s="45"/>
      <c r="B10" s="45"/>
      <c r="C10" s="16"/>
      <c r="D10" s="16"/>
      <c r="E10" s="16"/>
      <c r="F10" s="16"/>
      <c r="G10" s="16"/>
      <c r="H10" s="16"/>
      <c r="I10" s="16"/>
      <c r="J10" s="16"/>
      <c r="K10" s="16"/>
      <c r="L10" s="16"/>
      <c r="M10" s="16"/>
    </row>
    <row r="11" spans="1:13" s="17" customFormat="1" ht="12.75" customHeight="1" x14ac:dyDescent="0.2">
      <c r="A11" s="312" t="s">
        <v>1</v>
      </c>
      <c r="B11" s="315" t="s">
        <v>93</v>
      </c>
      <c r="C11" s="316"/>
      <c r="D11" s="312" t="s">
        <v>90</v>
      </c>
      <c r="E11" s="310" t="s">
        <v>9</v>
      </c>
      <c r="F11" s="315" t="s">
        <v>94</v>
      </c>
      <c r="G11" s="316"/>
      <c r="H11" s="310" t="s">
        <v>95</v>
      </c>
      <c r="I11" s="309" t="s">
        <v>4</v>
      </c>
      <c r="J11" s="310" t="s">
        <v>10</v>
      </c>
      <c r="K11" s="310" t="s">
        <v>11</v>
      </c>
      <c r="L11" s="310" t="s">
        <v>91</v>
      </c>
      <c r="M11" s="312" t="s">
        <v>92</v>
      </c>
    </row>
    <row r="12" spans="1:13" s="17" customFormat="1" ht="20.25" customHeight="1" x14ac:dyDescent="0.2">
      <c r="A12" s="313"/>
      <c r="B12" s="32" t="s">
        <v>3</v>
      </c>
      <c r="C12" s="32" t="s">
        <v>2</v>
      </c>
      <c r="D12" s="313"/>
      <c r="E12" s="311"/>
      <c r="F12" s="32" t="s">
        <v>3</v>
      </c>
      <c r="G12" s="32" t="s">
        <v>2</v>
      </c>
      <c r="H12" s="311"/>
      <c r="I12" s="309"/>
      <c r="J12" s="311"/>
      <c r="K12" s="311"/>
      <c r="L12" s="311"/>
      <c r="M12" s="313"/>
    </row>
    <row r="13" spans="1:13" ht="94.5" x14ac:dyDescent="0.2">
      <c r="A13" s="46" t="s">
        <v>115</v>
      </c>
      <c r="B13" s="46" t="s">
        <v>13</v>
      </c>
      <c r="C13" s="47" t="s">
        <v>19</v>
      </c>
      <c r="D13" s="47" t="s">
        <v>26</v>
      </c>
      <c r="E13" s="47" t="s">
        <v>116</v>
      </c>
      <c r="F13" s="47" t="s">
        <v>12</v>
      </c>
      <c r="G13" s="47" t="s">
        <v>17</v>
      </c>
      <c r="H13" s="47" t="s">
        <v>34</v>
      </c>
      <c r="I13" s="47"/>
      <c r="J13" s="47" t="s">
        <v>27</v>
      </c>
      <c r="K13" s="47" t="s">
        <v>117</v>
      </c>
      <c r="L13" s="48" t="s">
        <v>120</v>
      </c>
      <c r="M13" s="48"/>
    </row>
    <row r="14" spans="1:13" ht="90" x14ac:dyDescent="0.2">
      <c r="A14" s="36" t="s">
        <v>121</v>
      </c>
      <c r="B14" s="36" t="s">
        <v>12</v>
      </c>
      <c r="C14" s="36" t="s">
        <v>18</v>
      </c>
      <c r="D14" s="36" t="s">
        <v>33</v>
      </c>
      <c r="E14" s="36" t="s">
        <v>122</v>
      </c>
      <c r="F14" s="34" t="s">
        <v>12</v>
      </c>
      <c r="G14" s="35" t="s">
        <v>18</v>
      </c>
      <c r="H14" s="35" t="s">
        <v>33</v>
      </c>
      <c r="I14" s="31"/>
      <c r="J14" s="35" t="s">
        <v>30</v>
      </c>
      <c r="K14" s="47" t="s">
        <v>123</v>
      </c>
      <c r="L14" s="48" t="s">
        <v>120</v>
      </c>
      <c r="M14" s="31"/>
    </row>
    <row r="15" spans="1:13" s="17" customFormat="1" ht="15.75" x14ac:dyDescent="0.2">
      <c r="A15" s="33"/>
      <c r="B15" s="33"/>
      <c r="C15" s="37"/>
      <c r="D15" s="39"/>
      <c r="E15" s="33"/>
      <c r="F15" s="34"/>
      <c r="G15" s="35"/>
      <c r="H15" s="35"/>
      <c r="I15" s="31"/>
      <c r="J15" s="35"/>
      <c r="K15" s="47"/>
      <c r="L15" s="37"/>
      <c r="M15" s="37"/>
    </row>
    <row r="16" spans="1:13" ht="15.75" x14ac:dyDescent="0.2">
      <c r="A16" s="38"/>
      <c r="B16" s="38"/>
      <c r="C16" s="38"/>
      <c r="D16" s="39"/>
      <c r="E16" s="40"/>
      <c r="F16" s="34"/>
      <c r="G16" s="35"/>
      <c r="H16" s="35"/>
      <c r="I16" s="31"/>
      <c r="J16" s="35"/>
      <c r="K16" s="47"/>
      <c r="L16" s="41"/>
      <c r="M16" s="41"/>
    </row>
    <row r="17" spans="1:15" ht="15.75" x14ac:dyDescent="0.2">
      <c r="A17" s="35"/>
      <c r="B17" s="35"/>
      <c r="C17" s="35"/>
      <c r="D17" s="39"/>
      <c r="E17" s="9"/>
      <c r="F17" s="34"/>
      <c r="G17" s="35"/>
      <c r="H17" s="35"/>
      <c r="I17" s="31"/>
      <c r="J17" s="35"/>
      <c r="K17" s="47"/>
      <c r="L17" s="31"/>
      <c r="M17" s="31"/>
    </row>
    <row r="18" spans="1:15" ht="15.75" x14ac:dyDescent="0.2">
      <c r="A18" s="35"/>
      <c r="B18" s="42"/>
      <c r="C18" s="35"/>
      <c r="D18" s="39"/>
      <c r="E18" s="9"/>
      <c r="F18" s="34"/>
      <c r="G18" s="35"/>
      <c r="H18" s="35"/>
      <c r="I18" s="31"/>
      <c r="J18" s="35"/>
      <c r="K18" s="47"/>
      <c r="L18" s="9"/>
      <c r="M18" s="9"/>
    </row>
    <row r="19" spans="1:15" ht="15.75" x14ac:dyDescent="0.2">
      <c r="A19" s="9"/>
      <c r="B19" s="42"/>
      <c r="C19" s="42"/>
      <c r="D19" s="42"/>
      <c r="E19" s="9"/>
      <c r="F19" s="9"/>
      <c r="G19" s="9"/>
      <c r="H19" s="9"/>
      <c r="I19" s="9"/>
      <c r="J19" s="9"/>
      <c r="K19" s="47"/>
      <c r="L19" s="9"/>
      <c r="M19" s="9"/>
    </row>
    <row r="25" spans="1:15" ht="15.75" x14ac:dyDescent="0.2">
      <c r="G25" s="28"/>
      <c r="H25" s="19"/>
      <c r="I25" s="19"/>
      <c r="J25" s="19"/>
      <c r="K25" s="20" t="s">
        <v>2</v>
      </c>
      <c r="L25" s="21"/>
    </row>
    <row r="26" spans="1:15" ht="15.75" x14ac:dyDescent="0.2">
      <c r="B26" s="45" t="s">
        <v>3</v>
      </c>
      <c r="D26" s="45" t="s">
        <v>2</v>
      </c>
      <c r="F26" s="22" t="s">
        <v>3</v>
      </c>
      <c r="G26" s="23">
        <v>1</v>
      </c>
      <c r="H26" s="23">
        <v>2</v>
      </c>
      <c r="I26" s="23"/>
      <c r="J26" s="23">
        <v>3</v>
      </c>
      <c r="K26" s="23">
        <v>4</v>
      </c>
      <c r="L26" s="23">
        <v>5</v>
      </c>
      <c r="N26" s="13" t="s">
        <v>10</v>
      </c>
    </row>
    <row r="27" spans="1:15" ht="15.75" x14ac:dyDescent="0.2">
      <c r="B27" s="45" t="s">
        <v>25</v>
      </c>
      <c r="D27" s="45" t="s">
        <v>16</v>
      </c>
      <c r="F27" s="23">
        <v>1</v>
      </c>
      <c r="G27" s="24" t="s">
        <v>21</v>
      </c>
      <c r="H27" s="24" t="s">
        <v>21</v>
      </c>
      <c r="I27" s="23"/>
      <c r="J27" s="27" t="s">
        <v>22</v>
      </c>
      <c r="K27" s="25" t="s">
        <v>23</v>
      </c>
      <c r="L27" s="25" t="s">
        <v>23</v>
      </c>
      <c r="N27" s="13" t="s">
        <v>21</v>
      </c>
      <c r="O27" s="10" t="s">
        <v>27</v>
      </c>
    </row>
    <row r="28" spans="1:15" ht="15.75" x14ac:dyDescent="0.2">
      <c r="B28" s="45" t="s">
        <v>12</v>
      </c>
      <c r="D28" s="45" t="s">
        <v>17</v>
      </c>
      <c r="F28" s="23">
        <v>2</v>
      </c>
      <c r="G28" s="24" t="s">
        <v>21</v>
      </c>
      <c r="H28" s="24" t="s">
        <v>21</v>
      </c>
      <c r="I28" s="23"/>
      <c r="J28" s="27" t="s">
        <v>22</v>
      </c>
      <c r="K28" s="25" t="s">
        <v>23</v>
      </c>
      <c r="L28" s="26" t="s">
        <v>24</v>
      </c>
      <c r="N28" s="13" t="s">
        <v>22</v>
      </c>
      <c r="O28" s="10" t="s">
        <v>30</v>
      </c>
    </row>
    <row r="29" spans="1:15" ht="15.75" x14ac:dyDescent="0.2">
      <c r="B29" s="45" t="s">
        <v>13</v>
      </c>
      <c r="D29" s="45" t="s">
        <v>18</v>
      </c>
      <c r="F29" s="23">
        <v>3</v>
      </c>
      <c r="G29" s="24" t="s">
        <v>21</v>
      </c>
      <c r="H29" s="27" t="s">
        <v>22</v>
      </c>
      <c r="I29" s="23"/>
      <c r="J29" s="25" t="s">
        <v>23</v>
      </c>
      <c r="K29" s="26" t="s">
        <v>24</v>
      </c>
      <c r="L29" s="26" t="s">
        <v>24</v>
      </c>
      <c r="N29" s="13" t="s">
        <v>23</v>
      </c>
      <c r="O29" s="10" t="s">
        <v>28</v>
      </c>
    </row>
    <row r="30" spans="1:15" ht="15.75" x14ac:dyDescent="0.2">
      <c r="B30" s="45" t="s">
        <v>14</v>
      </c>
      <c r="D30" s="45" t="s">
        <v>19</v>
      </c>
      <c r="F30" s="23">
        <v>4</v>
      </c>
      <c r="G30" s="27" t="s">
        <v>22</v>
      </c>
      <c r="H30" s="25" t="s">
        <v>23</v>
      </c>
      <c r="I30" s="25"/>
      <c r="J30" s="25" t="s">
        <v>23</v>
      </c>
      <c r="K30" s="26" t="s">
        <v>24</v>
      </c>
      <c r="L30" s="26" t="s">
        <v>24</v>
      </c>
      <c r="N30" s="13" t="s">
        <v>24</v>
      </c>
      <c r="O30" s="10" t="s">
        <v>29</v>
      </c>
    </row>
    <row r="31" spans="1:15" ht="15.75" x14ac:dyDescent="0.2">
      <c r="B31" s="45" t="s">
        <v>15</v>
      </c>
      <c r="D31" s="45" t="s">
        <v>20</v>
      </c>
      <c r="F31" s="23">
        <v>5</v>
      </c>
      <c r="G31" s="25" t="s">
        <v>23</v>
      </c>
      <c r="H31" s="25" t="s">
        <v>23</v>
      </c>
      <c r="I31" s="23"/>
      <c r="J31" s="26" t="s">
        <v>24</v>
      </c>
      <c r="K31" s="26" t="s">
        <v>24</v>
      </c>
      <c r="L31" s="26" t="s">
        <v>24</v>
      </c>
    </row>
    <row r="34" spans="7:10" ht="15.75" x14ac:dyDescent="0.2">
      <c r="G34" s="13" t="s">
        <v>31</v>
      </c>
    </row>
    <row r="35" spans="7:10" ht="15.75" x14ac:dyDescent="0.2">
      <c r="G35" s="29" t="s">
        <v>26</v>
      </c>
      <c r="H35" s="29"/>
      <c r="I35" s="29"/>
      <c r="J35" s="29"/>
    </row>
    <row r="36" spans="7:10" ht="15.75" x14ac:dyDescent="0.2">
      <c r="G36" s="30" t="s">
        <v>32</v>
      </c>
      <c r="H36" s="30"/>
      <c r="I36" s="30"/>
      <c r="J36" s="30"/>
    </row>
    <row r="37" spans="7:10" ht="15.75" x14ac:dyDescent="0.2">
      <c r="G37" s="314" t="s">
        <v>33</v>
      </c>
      <c r="H37" s="314"/>
      <c r="I37" s="314"/>
      <c r="J37" s="314"/>
    </row>
    <row r="38" spans="7:10" ht="15.75" x14ac:dyDescent="0.2">
      <c r="G38" s="308" t="s">
        <v>34</v>
      </c>
      <c r="H38" s="308"/>
      <c r="I38" s="308"/>
      <c r="J38" s="308"/>
    </row>
  </sheetData>
  <mergeCells count="19">
    <mergeCell ref="B1:M1"/>
    <mergeCell ref="C3:M3"/>
    <mergeCell ref="C5:M5"/>
    <mergeCell ref="C7:M7"/>
    <mergeCell ref="A9:B9"/>
    <mergeCell ref="C9:M9"/>
    <mergeCell ref="M11:M12"/>
    <mergeCell ref="G37:J37"/>
    <mergeCell ref="A11:A12"/>
    <mergeCell ref="B11:C11"/>
    <mergeCell ref="D11:D12"/>
    <mergeCell ref="E11:E12"/>
    <mergeCell ref="F11:G11"/>
    <mergeCell ref="H11:H12"/>
    <mergeCell ref="G38:J38"/>
    <mergeCell ref="I11:I12"/>
    <mergeCell ref="J11:J12"/>
    <mergeCell ref="K11:K12"/>
    <mergeCell ref="L11:L12"/>
  </mergeCells>
  <dataValidations count="4">
    <dataValidation type="list" allowBlank="1" showInputMessage="1" showErrorMessage="1" sqref="H13:H18 D13:D18">
      <formula1>$G$35:$G$38</formula1>
    </dataValidation>
    <dataValidation type="list" allowBlank="1" showInputMessage="1" showErrorMessage="1" sqref="J13:J18">
      <formula1>$O$27:$O$30</formula1>
    </dataValidation>
    <dataValidation type="list" allowBlank="1" showInputMessage="1" showErrorMessage="1" sqref="G13:G18 C13:C18">
      <formula1>$D$27:$D$31</formula1>
    </dataValidation>
    <dataValidation type="list" allowBlank="1" showInputMessage="1" showErrorMessage="1" sqref="F13:F18 B13:B18">
      <formula1>$B$27:$B$31</formula1>
    </dataValidation>
  </dataValidations>
  <pageMargins left="0.7" right="0.7" top="0.75" bottom="0.75" header="0.3" footer="0.3"/>
  <pageSetup scale="60"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ContextEstratégico</vt:lpstr>
      <vt:lpstr>IdentRiesgo</vt:lpstr>
      <vt:lpstr>ValoraRiesgo</vt:lpstr>
      <vt:lpstr>AnalisiValControles</vt:lpstr>
      <vt:lpstr>MapaRiesgos</vt:lpstr>
      <vt:lpstr>AnteriorI</vt:lpstr>
      <vt:lpstr>AnteriorII.</vt:lpstr>
      <vt:lpstr>AnteriorII</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Sirley Johana Corredor Monsalve</cp:lastModifiedBy>
  <cp:lastPrinted>2014-07-30T21:04:06Z</cp:lastPrinted>
  <dcterms:created xsi:type="dcterms:W3CDTF">2007-10-05T13:47:56Z</dcterms:created>
  <dcterms:modified xsi:type="dcterms:W3CDTF">2015-03-16T15:40:05Z</dcterms:modified>
</cp:coreProperties>
</file>