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drawings/drawing3.xml" ContentType="application/vnd.openxmlformats-officedocument.drawing+xml"/>
  <Override PartName="/xl/drawings/drawing4.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029"/>
  <workbookPr codeName="ThisWorkbook" defaultThemeVersion="166925"/>
  <mc:AlternateContent xmlns:mc="http://schemas.openxmlformats.org/markup-compatibility/2006">
    <mc:Choice Requires="x15">
      <x15ac:absPath xmlns:x15ac="http://schemas.microsoft.com/office/spreadsheetml/2010/11/ac" url="C:\Users\monyq\OneDrive\IDEAM 2023\PRODUCTOS\DOCUMENTOS CON CORRECCIONES\NUEVOS\"/>
    </mc:Choice>
  </mc:AlternateContent>
  <xr:revisionPtr revIDLastSave="0" documentId="13_ncr:1_{8D75054A-9DA7-4F33-B2F0-6FE826ABCDAB}" xr6:coauthVersionLast="47" xr6:coauthVersionMax="47" xr10:uidLastSave="{00000000-0000-0000-0000-000000000000}"/>
  <bookViews>
    <workbookView xWindow="-120" yWindow="-120" windowWidth="20730" windowHeight="11040" activeTab="1" xr2:uid="{00000000-000D-0000-FFFF-FFFF00000000}"/>
  </bookViews>
  <sheets>
    <sheet name="INSTRUCCIONES" sheetId="11" r:id="rId1"/>
    <sheet name="Programación General OSPA" sheetId="12" r:id="rId2"/>
    <sheet name="Programación x Temática OSPA" sheetId="4" r:id="rId3"/>
    <sheet name="Versionamiento" sheetId="13" r:id="rId4"/>
    <sheet name="Códigos personas a programar" sheetId="9" r:id="rId5"/>
    <sheet name="TURNOS" sheetId="14" r:id="rId6"/>
    <sheet name="LISTAS 2" sheetId="8" r:id="rId7"/>
  </sheets>
  <externalReferences>
    <externalReference r:id="rId8"/>
  </externalReferences>
  <definedNames>
    <definedName name="ACTIVIDADES">#REF!</definedName>
    <definedName name="Agrometeorología">#REF!</definedName>
    <definedName name="Datos">Tabla7[DATOS]</definedName>
    <definedName name="DESLIZAMIENTOS">#REF!</definedName>
    <definedName name="festin">[1]Funcionarios!$B$75:$B$180</definedName>
    <definedName name="Hidrología">Tabla6[HIDROLOGÍA]</definedName>
    <definedName name="IDEAM">#REF!</definedName>
    <definedName name="Meteorología">Tabla3[METEOROLOGIA]</definedName>
    <definedName name="Responsable">#REF!</definedName>
    <definedName name="RESPONSABLE_">#REF!</definedName>
    <definedName name="TURNOS">#REF!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13" i="4" l="1" a="1"/>
  <c r="A13" i="4" s="1"/>
  <c r="O43" i="4"/>
  <c r="O42" i="4"/>
  <c r="O41" i="4"/>
  <c r="O40" i="4"/>
  <c r="O39" i="4"/>
  <c r="O38" i="4"/>
  <c r="O37" i="4"/>
  <c r="O36" i="4"/>
  <c r="O35" i="4"/>
  <c r="O34" i="4"/>
  <c r="O33" i="4"/>
  <c r="O32" i="4"/>
  <c r="O31" i="4"/>
  <c r="O30" i="4"/>
  <c r="O29" i="4"/>
  <c r="O28" i="4"/>
  <c r="AO13" i="12"/>
  <c r="C11" i="4"/>
  <c r="D11" i="4" s="1"/>
  <c r="E11" i="4" s="1"/>
  <c r="F11" i="4" s="1"/>
  <c r="G11" i="4" s="1"/>
  <c r="H11" i="4" s="1"/>
  <c r="I11" i="4" s="1"/>
  <c r="J11" i="4" s="1"/>
  <c r="K11" i="4" s="1"/>
  <c r="L11" i="4" s="1"/>
  <c r="M11" i="4" s="1"/>
  <c r="N11" i="4" s="1"/>
  <c r="O11" i="4" s="1"/>
  <c r="P11" i="4" s="1"/>
  <c r="Q11" i="4" s="1"/>
  <c r="R11" i="4" s="1"/>
  <c r="S11" i="4" s="1"/>
  <c r="T11" i="4" s="1"/>
  <c r="U11" i="4" s="1"/>
  <c r="V11" i="4" s="1"/>
  <c r="W11" i="4" s="1"/>
  <c r="X11" i="4" s="1"/>
  <c r="Y11" i="4" s="1"/>
  <c r="Z11" i="4" s="1"/>
  <c r="AA11" i="4" s="1"/>
  <c r="AB11" i="4" s="1"/>
  <c r="AC11" i="4" s="1"/>
  <c r="AD11" i="4" s="1"/>
  <c r="AE11" i="4" s="1"/>
  <c r="AF11" i="4" s="1"/>
  <c r="AG11" i="4" s="1"/>
  <c r="C12" i="4"/>
  <c r="D12" i="4" s="1"/>
  <c r="AV64" i="12"/>
  <c r="AU64" i="12"/>
  <c r="AT64" i="12"/>
  <c r="AS64" i="12"/>
  <c r="AR64" i="12"/>
  <c r="AQ64" i="12"/>
  <c r="AP64" i="12"/>
  <c r="AO64" i="12"/>
  <c r="AV63" i="12"/>
  <c r="AU63" i="12"/>
  <c r="AT63" i="12"/>
  <c r="AS63" i="12"/>
  <c r="AR63" i="12"/>
  <c r="AQ63" i="12"/>
  <c r="AP63" i="12"/>
  <c r="AO63" i="12"/>
  <c r="AV62" i="12"/>
  <c r="AU62" i="12"/>
  <c r="AT62" i="12"/>
  <c r="AS62" i="12"/>
  <c r="AR62" i="12"/>
  <c r="AQ62" i="12"/>
  <c r="AP62" i="12"/>
  <c r="AO62" i="12"/>
  <c r="AV61" i="12"/>
  <c r="AU61" i="12"/>
  <c r="AT61" i="12"/>
  <c r="AS61" i="12"/>
  <c r="AR61" i="12"/>
  <c r="AQ61" i="12"/>
  <c r="AP61" i="12"/>
  <c r="AO61" i="12"/>
  <c r="AV60" i="12"/>
  <c r="AU60" i="12"/>
  <c r="AT60" i="12"/>
  <c r="AS60" i="12"/>
  <c r="AR60" i="12"/>
  <c r="AQ60" i="12"/>
  <c r="AP60" i="12"/>
  <c r="AO60" i="12"/>
  <c r="AV59" i="12"/>
  <c r="AU59" i="12"/>
  <c r="AT59" i="12"/>
  <c r="AS59" i="12"/>
  <c r="AR59" i="12"/>
  <c r="AQ59" i="12"/>
  <c r="AP59" i="12"/>
  <c r="AO59" i="12"/>
  <c r="AV58" i="12"/>
  <c r="AU58" i="12"/>
  <c r="AT58" i="12"/>
  <c r="AS58" i="12"/>
  <c r="AR58" i="12"/>
  <c r="AQ58" i="12"/>
  <c r="AP58" i="12"/>
  <c r="AO58" i="12"/>
  <c r="AV57" i="12"/>
  <c r="AU57" i="12"/>
  <c r="AT57" i="12"/>
  <c r="AS57" i="12"/>
  <c r="AR57" i="12"/>
  <c r="AQ57" i="12"/>
  <c r="AP57" i="12"/>
  <c r="AO57" i="12"/>
  <c r="AV56" i="12"/>
  <c r="AU56" i="12"/>
  <c r="AT56" i="12"/>
  <c r="AS56" i="12"/>
  <c r="AR56" i="12"/>
  <c r="AQ56" i="12"/>
  <c r="AP56" i="12"/>
  <c r="AO56" i="12"/>
  <c r="AV55" i="12"/>
  <c r="AU55" i="12"/>
  <c r="AT55" i="12"/>
  <c r="AS55" i="12"/>
  <c r="AR55" i="12"/>
  <c r="AQ55" i="12"/>
  <c r="AP55" i="12"/>
  <c r="AO55" i="12"/>
  <c r="AV54" i="12"/>
  <c r="AU54" i="12"/>
  <c r="AT54" i="12"/>
  <c r="AS54" i="12"/>
  <c r="AR54" i="12"/>
  <c r="AQ54" i="12"/>
  <c r="AP54" i="12"/>
  <c r="AO54" i="12"/>
  <c r="AV53" i="12"/>
  <c r="AU53" i="12"/>
  <c r="AT53" i="12"/>
  <c r="AS53" i="12"/>
  <c r="AR53" i="12"/>
  <c r="AQ53" i="12"/>
  <c r="AP53" i="12"/>
  <c r="AO53" i="12"/>
  <c r="AV52" i="12"/>
  <c r="AU52" i="12"/>
  <c r="AT52" i="12"/>
  <c r="AS52" i="12"/>
  <c r="AR52" i="12"/>
  <c r="AQ52" i="12"/>
  <c r="AP52" i="12"/>
  <c r="AO52" i="12"/>
  <c r="AV51" i="12"/>
  <c r="AU51" i="12"/>
  <c r="AT51" i="12"/>
  <c r="AS51" i="12"/>
  <c r="AR51" i="12"/>
  <c r="AQ51" i="12"/>
  <c r="AP51" i="12"/>
  <c r="AO51" i="12"/>
  <c r="AV50" i="12"/>
  <c r="AU50" i="12"/>
  <c r="AT50" i="12"/>
  <c r="AS50" i="12"/>
  <c r="AR50" i="12"/>
  <c r="AQ50" i="12"/>
  <c r="AP50" i="12"/>
  <c r="AO50" i="12"/>
  <c r="AV49" i="12"/>
  <c r="AU49" i="12"/>
  <c r="AT49" i="12"/>
  <c r="AS49" i="12"/>
  <c r="AR49" i="12"/>
  <c r="AQ49" i="12"/>
  <c r="AP49" i="12"/>
  <c r="AO49" i="12"/>
  <c r="AV48" i="12"/>
  <c r="AU48" i="12"/>
  <c r="AT48" i="12"/>
  <c r="AS48" i="12"/>
  <c r="AR48" i="12"/>
  <c r="AQ48" i="12"/>
  <c r="AP48" i="12"/>
  <c r="AO48" i="12"/>
  <c r="AV47" i="12"/>
  <c r="AU47" i="12"/>
  <c r="AT47" i="12"/>
  <c r="AS47" i="12"/>
  <c r="AR47" i="12"/>
  <c r="AQ47" i="12"/>
  <c r="AP47" i="12"/>
  <c r="AO47" i="12"/>
  <c r="AV46" i="12"/>
  <c r="AU46" i="12"/>
  <c r="AT46" i="12"/>
  <c r="AS46" i="12"/>
  <c r="AR46" i="12"/>
  <c r="AQ46" i="12"/>
  <c r="AP46" i="12"/>
  <c r="AO46" i="12"/>
  <c r="AV45" i="12"/>
  <c r="AU45" i="12"/>
  <c r="AT45" i="12"/>
  <c r="AS45" i="12"/>
  <c r="AR45" i="12"/>
  <c r="AQ45" i="12"/>
  <c r="AP45" i="12"/>
  <c r="AO45" i="12"/>
  <c r="AV44" i="12"/>
  <c r="AU44" i="12"/>
  <c r="AT44" i="12"/>
  <c r="AS44" i="12"/>
  <c r="AR44" i="12"/>
  <c r="AQ44" i="12"/>
  <c r="AP44" i="12"/>
  <c r="AO44" i="12"/>
  <c r="AV43" i="12"/>
  <c r="AU43" i="12"/>
  <c r="AT43" i="12"/>
  <c r="AS43" i="12"/>
  <c r="AR43" i="12"/>
  <c r="AQ43" i="12"/>
  <c r="AP43" i="12"/>
  <c r="AO43" i="12"/>
  <c r="AV42" i="12"/>
  <c r="AU42" i="12"/>
  <c r="AT42" i="12"/>
  <c r="AS42" i="12"/>
  <c r="AR42" i="12"/>
  <c r="AQ42" i="12"/>
  <c r="AP42" i="12"/>
  <c r="AO42" i="12"/>
  <c r="AV41" i="12"/>
  <c r="AU41" i="12"/>
  <c r="AT41" i="12"/>
  <c r="AS41" i="12"/>
  <c r="AR41" i="12"/>
  <c r="AQ41" i="12"/>
  <c r="AP41" i="12"/>
  <c r="AO41" i="12"/>
  <c r="AV40" i="12"/>
  <c r="AU40" i="12"/>
  <c r="AT40" i="12"/>
  <c r="AS40" i="12"/>
  <c r="AR40" i="12"/>
  <c r="AQ40" i="12"/>
  <c r="AP40" i="12"/>
  <c r="AO40" i="12"/>
  <c r="AV39" i="12"/>
  <c r="AU39" i="12"/>
  <c r="AT39" i="12"/>
  <c r="AS39" i="12"/>
  <c r="AR39" i="12"/>
  <c r="AQ39" i="12"/>
  <c r="AP39" i="12"/>
  <c r="AO39" i="12"/>
  <c r="AV38" i="12"/>
  <c r="AU38" i="12"/>
  <c r="AT38" i="12"/>
  <c r="AS38" i="12"/>
  <c r="AR38" i="12"/>
  <c r="AQ38" i="12"/>
  <c r="AP38" i="12"/>
  <c r="AO38" i="12"/>
  <c r="AV37" i="12"/>
  <c r="AU37" i="12"/>
  <c r="AT37" i="12"/>
  <c r="AS37" i="12"/>
  <c r="AR37" i="12"/>
  <c r="AQ37" i="12"/>
  <c r="AP37" i="12"/>
  <c r="AO37" i="12"/>
  <c r="AV36" i="12"/>
  <c r="AU36" i="12"/>
  <c r="AT36" i="12"/>
  <c r="AS36" i="12"/>
  <c r="AR36" i="12"/>
  <c r="AQ36" i="12"/>
  <c r="AP36" i="12"/>
  <c r="AO36" i="12"/>
  <c r="AV35" i="12"/>
  <c r="AU35" i="12"/>
  <c r="AT35" i="12"/>
  <c r="AS35" i="12"/>
  <c r="AR35" i="12"/>
  <c r="AQ35" i="12"/>
  <c r="AP35" i="12"/>
  <c r="AO35" i="12"/>
  <c r="AV34" i="12"/>
  <c r="AU34" i="12"/>
  <c r="AT34" i="12"/>
  <c r="AS34" i="12"/>
  <c r="AR34" i="12"/>
  <c r="AQ34" i="12"/>
  <c r="AP34" i="12"/>
  <c r="AO34" i="12"/>
  <c r="AV33" i="12"/>
  <c r="AU33" i="12"/>
  <c r="AT33" i="12"/>
  <c r="AS33" i="12"/>
  <c r="AR33" i="12"/>
  <c r="AQ33" i="12"/>
  <c r="AP33" i="12"/>
  <c r="AO33" i="12"/>
  <c r="AV32" i="12"/>
  <c r="AU32" i="12"/>
  <c r="AT32" i="12"/>
  <c r="AS32" i="12"/>
  <c r="AR32" i="12"/>
  <c r="AQ32" i="12"/>
  <c r="AP32" i="12"/>
  <c r="AO32" i="12"/>
  <c r="AV31" i="12"/>
  <c r="AU31" i="12"/>
  <c r="AT31" i="12"/>
  <c r="AS31" i="12"/>
  <c r="AR31" i="12"/>
  <c r="AQ31" i="12"/>
  <c r="AP31" i="12"/>
  <c r="AO31" i="12"/>
  <c r="AV30" i="12"/>
  <c r="AU30" i="12"/>
  <c r="AT30" i="12"/>
  <c r="AS30" i="12"/>
  <c r="AR30" i="12"/>
  <c r="AQ30" i="12"/>
  <c r="AP30" i="12"/>
  <c r="AO30" i="12"/>
  <c r="AV29" i="12"/>
  <c r="AU29" i="12"/>
  <c r="AT29" i="12"/>
  <c r="AS29" i="12"/>
  <c r="AR29" i="12"/>
  <c r="AQ29" i="12"/>
  <c r="AP29" i="12"/>
  <c r="AO29" i="12"/>
  <c r="AV28" i="12"/>
  <c r="AU28" i="12"/>
  <c r="AT28" i="12"/>
  <c r="AS28" i="12"/>
  <c r="AR28" i="12"/>
  <c r="AQ28" i="12"/>
  <c r="AP28" i="12"/>
  <c r="AO28" i="12"/>
  <c r="AV27" i="12"/>
  <c r="AU27" i="12"/>
  <c r="AT27" i="12"/>
  <c r="AS27" i="12"/>
  <c r="AR27" i="12"/>
  <c r="AQ27" i="12"/>
  <c r="AP27" i="12"/>
  <c r="AO27" i="12"/>
  <c r="AV26" i="12"/>
  <c r="AU26" i="12"/>
  <c r="AT26" i="12"/>
  <c r="AS26" i="12"/>
  <c r="AR26" i="12"/>
  <c r="AQ26" i="12"/>
  <c r="AP26" i="12"/>
  <c r="AO26" i="12"/>
  <c r="AV25" i="12"/>
  <c r="AU25" i="12"/>
  <c r="AT25" i="12"/>
  <c r="AS25" i="12"/>
  <c r="AR25" i="12"/>
  <c r="AQ25" i="12"/>
  <c r="AP25" i="12"/>
  <c r="AO25" i="12"/>
  <c r="AV24" i="12"/>
  <c r="AU24" i="12"/>
  <c r="AT24" i="12"/>
  <c r="AS24" i="12"/>
  <c r="AR24" i="12"/>
  <c r="AQ24" i="12"/>
  <c r="AP24" i="12"/>
  <c r="AO24" i="12"/>
  <c r="AV23" i="12"/>
  <c r="AU23" i="12"/>
  <c r="AT23" i="12"/>
  <c r="AS23" i="12"/>
  <c r="AR23" i="12"/>
  <c r="AQ23" i="12"/>
  <c r="AP23" i="12"/>
  <c r="AO23" i="12"/>
  <c r="AV22" i="12"/>
  <c r="AU22" i="12"/>
  <c r="AT22" i="12"/>
  <c r="AS22" i="12"/>
  <c r="AR22" i="12"/>
  <c r="AQ22" i="12"/>
  <c r="AP22" i="12"/>
  <c r="AO22" i="12"/>
  <c r="AV21" i="12"/>
  <c r="AU21" i="12"/>
  <c r="AT21" i="12"/>
  <c r="AS21" i="12"/>
  <c r="AR21" i="12"/>
  <c r="AQ21" i="12"/>
  <c r="AP21" i="12"/>
  <c r="AO21" i="12"/>
  <c r="AV20" i="12"/>
  <c r="AU20" i="12"/>
  <c r="AT20" i="12"/>
  <c r="AS20" i="12"/>
  <c r="AR20" i="12"/>
  <c r="AQ20" i="12"/>
  <c r="AP20" i="12"/>
  <c r="AO20" i="12"/>
  <c r="AV19" i="12"/>
  <c r="AU19" i="12"/>
  <c r="AT19" i="12"/>
  <c r="AS19" i="12"/>
  <c r="AR19" i="12"/>
  <c r="AQ19" i="12"/>
  <c r="AP19" i="12"/>
  <c r="AO19" i="12"/>
  <c r="AV18" i="12"/>
  <c r="AU18" i="12"/>
  <c r="AT18" i="12"/>
  <c r="AS18" i="12"/>
  <c r="AR18" i="12"/>
  <c r="AQ18" i="12"/>
  <c r="AP18" i="12"/>
  <c r="AO18" i="12"/>
  <c r="AV17" i="12"/>
  <c r="AU17" i="12"/>
  <c r="AT17" i="12"/>
  <c r="AS17" i="12"/>
  <c r="AR17" i="12"/>
  <c r="AQ17" i="12"/>
  <c r="AP17" i="12"/>
  <c r="AO17" i="12"/>
  <c r="AV16" i="12"/>
  <c r="AU16" i="12"/>
  <c r="AT16" i="12"/>
  <c r="AS16" i="12"/>
  <c r="AR16" i="12"/>
  <c r="AQ16" i="12"/>
  <c r="AP16" i="12"/>
  <c r="AO16" i="12"/>
  <c r="AV15" i="12"/>
  <c r="AU15" i="12"/>
  <c r="AT15" i="12"/>
  <c r="AS15" i="12"/>
  <c r="AR15" i="12"/>
  <c r="AQ15" i="12"/>
  <c r="AP15" i="12"/>
  <c r="AO15" i="12"/>
  <c r="AU13" i="12"/>
  <c r="AT13" i="12"/>
  <c r="AS13" i="12"/>
  <c r="AR13" i="12"/>
  <c r="AQ13" i="12"/>
  <c r="AP13" i="12"/>
  <c r="AH56" i="12"/>
  <c r="AH49" i="12"/>
  <c r="AH42" i="12"/>
  <c r="AH26" i="12"/>
  <c r="AH23" i="12"/>
  <c r="AH17" i="12"/>
  <c r="AH14" i="12"/>
  <c r="AH20" i="12"/>
  <c r="AV14" i="12"/>
  <c r="AU14" i="12"/>
  <c r="AT14" i="12"/>
  <c r="AS14" i="12"/>
  <c r="AR14" i="12"/>
  <c r="AQ14" i="12"/>
  <c r="AP14" i="12"/>
  <c r="AO14" i="12"/>
  <c r="AV13" i="12"/>
  <c r="AG12" i="12"/>
  <c r="AF12" i="12"/>
  <c r="AE12" i="12"/>
  <c r="AD12" i="12"/>
  <c r="AC12" i="12"/>
  <c r="AB12" i="12"/>
  <c r="AA12" i="12"/>
  <c r="Z12" i="12"/>
  <c r="Y12" i="12"/>
  <c r="X12" i="12"/>
  <c r="W12" i="12"/>
  <c r="V12" i="12"/>
  <c r="U12" i="12"/>
  <c r="T12" i="12"/>
  <c r="S12" i="12"/>
  <c r="R12" i="12"/>
  <c r="Q12" i="12"/>
  <c r="P12" i="12"/>
  <c r="O12" i="12"/>
  <c r="N12" i="12"/>
  <c r="M12" i="12"/>
  <c r="L12" i="12"/>
  <c r="K12" i="12"/>
  <c r="J12" i="12"/>
  <c r="I12" i="12"/>
  <c r="H12" i="12"/>
  <c r="H11" i="12" s="1"/>
  <c r="G12" i="12"/>
  <c r="F12" i="12"/>
  <c r="E12" i="12"/>
  <c r="D12" i="12"/>
  <c r="C12" i="12"/>
  <c r="L11" i="12" l="1"/>
  <c r="M11" i="12"/>
  <c r="O11" i="12"/>
  <c r="T11" i="12"/>
  <c r="U11" i="12"/>
  <c r="D11" i="12"/>
  <c r="W11" i="12"/>
  <c r="E11" i="12"/>
  <c r="AB11" i="12"/>
  <c r="G11" i="12"/>
  <c r="AC11" i="12"/>
  <c r="J11" i="12"/>
  <c r="R11" i="12"/>
  <c r="Z11" i="12"/>
  <c r="C11" i="12"/>
  <c r="K11" i="12"/>
  <c r="S11" i="12"/>
  <c r="AA11" i="12"/>
  <c r="F11" i="12"/>
  <c r="N11" i="12"/>
  <c r="V11" i="12"/>
  <c r="AD11" i="12"/>
  <c r="AE11" i="12"/>
  <c r="P11" i="12"/>
  <c r="X11" i="12"/>
  <c r="AF11" i="12"/>
  <c r="I11" i="12"/>
  <c r="Q11" i="12"/>
  <c r="Y11" i="12"/>
  <c r="AG11" i="12"/>
  <c r="AW13" i="12"/>
  <c r="AU12" i="12"/>
  <c r="AW39" i="12"/>
  <c r="AW42" i="12"/>
  <c r="AW44" i="12"/>
  <c r="AR12" i="12"/>
  <c r="AW37" i="12"/>
  <c r="AW40" i="12"/>
  <c r="AW43" i="12"/>
  <c r="AW38" i="12"/>
  <c r="AW41" i="12"/>
  <c r="AW45" i="12"/>
  <c r="AS12" i="12"/>
  <c r="AW47" i="12"/>
  <c r="AW48" i="12"/>
  <c r="AW50" i="12"/>
  <c r="AW46" i="12"/>
  <c r="AW49" i="12"/>
  <c r="AT12" i="12"/>
  <c r="AW15" i="12"/>
  <c r="AW21" i="12"/>
  <c r="AW23" i="12"/>
  <c r="AW24" i="12"/>
  <c r="AW26" i="12"/>
  <c r="AW28" i="12"/>
  <c r="AW18" i="12"/>
  <c r="AV12" i="12"/>
  <c r="AW30" i="12"/>
  <c r="AW32" i="12"/>
  <c r="AP12" i="12"/>
  <c r="AO12" i="12"/>
  <c r="AW34" i="12"/>
  <c r="AW35" i="12"/>
  <c r="AW36" i="12"/>
  <c r="AW16" i="12"/>
  <c r="AW17" i="12"/>
  <c r="AW22" i="12"/>
  <c r="AW25" i="12"/>
  <c r="AW27" i="12"/>
  <c r="H10" i="12"/>
  <c r="AW14" i="12"/>
  <c r="AQ12" i="12"/>
  <c r="AW19" i="12"/>
  <c r="AW29" i="12"/>
  <c r="AW31" i="12"/>
  <c r="AW33" i="12"/>
  <c r="I10" i="12"/>
  <c r="AW20" i="12"/>
  <c r="AW12" i="12" l="1"/>
  <c r="Q10" i="12"/>
  <c r="T10" i="12"/>
  <c r="M10" i="12"/>
  <c r="AB10" i="12"/>
  <c r="U10" i="12"/>
  <c r="AE10" i="12"/>
  <c r="R10" i="12"/>
  <c r="D10" i="12"/>
  <c r="K10" i="12"/>
  <c r="AC10" i="12"/>
  <c r="W10" i="12"/>
  <c r="S10" i="12"/>
  <c r="O10" i="12"/>
  <c r="AA10" i="12"/>
  <c r="L10" i="12"/>
  <c r="G10" i="12"/>
  <c r="E10" i="12"/>
  <c r="F10" i="12" l="1"/>
  <c r="AH34" i="12"/>
  <c r="C10" i="12"/>
  <c r="Y10" i="12"/>
  <c r="P10" i="12"/>
  <c r="J10" i="12"/>
  <c r="AF10" i="12" l="1"/>
  <c r="AD10" i="12"/>
  <c r="N10" i="12"/>
  <c r="Z10" i="12"/>
  <c r="V10" i="12"/>
  <c r="X10" i="12"/>
  <c r="AG10" i="12" l="1"/>
  <c r="E12" i="4" l="1"/>
  <c r="F12" i="4" l="1"/>
  <c r="G12" i="4" l="1"/>
  <c r="H12" i="4" l="1"/>
  <c r="I12" i="4" l="1"/>
  <c r="J12" i="4" l="1"/>
  <c r="K12" i="4" l="1"/>
  <c r="L12" i="4" l="1"/>
  <c r="M12" i="4" l="1"/>
  <c r="N12" i="4" l="1"/>
  <c r="O12" i="4" l="1"/>
  <c r="P12" i="4" l="1"/>
  <c r="Q12" i="4" l="1"/>
  <c r="R12" i="4" l="1"/>
  <c r="S12" i="4" l="1"/>
  <c r="T12" i="4" l="1"/>
  <c r="U12" i="4" l="1"/>
  <c r="V12" i="4" l="1"/>
  <c r="W12" i="4" l="1"/>
  <c r="X12" i="4" l="1"/>
  <c r="Y12" i="4" l="1"/>
  <c r="Z12" i="4" l="1"/>
  <c r="AA12" i="4" l="1"/>
  <c r="AB12" i="4" l="1"/>
  <c r="AC12" i="4" l="1"/>
  <c r="AD12" i="4" l="1"/>
  <c r="AE12" i="4" l="1"/>
  <c r="AF12" i="4" l="1"/>
  <c r="AG12" i="4"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<sst xmlns="http://schemas.openxmlformats.org/spreadsheetml/2006/main" count="379" uniqueCount="264">
  <si>
    <t>PROGRAMACIÓN DE TURNOS</t>
  </si>
  <si>
    <t>Código: M-S-P-F003</t>
  </si>
  <si>
    <t>TIPO DEL PROCESO: MISIONAL</t>
  </si>
  <si>
    <t>Pagina: 1 de 1</t>
  </si>
  <si>
    <t>TURNO/ACTIVIDAD</t>
  </si>
  <si>
    <t>Periodo:</t>
  </si>
  <si>
    <t>al</t>
  </si>
  <si>
    <t xml:space="preserve">Código </t>
  </si>
  <si>
    <t>Nombre</t>
  </si>
  <si>
    <t>Dependencia</t>
  </si>
  <si>
    <t>VERSIÓN</t>
  </si>
  <si>
    <t>FECHA</t>
  </si>
  <si>
    <t>DESCRIPCIÓN</t>
  </si>
  <si>
    <t>Hidrología</t>
  </si>
  <si>
    <r>
      <t>Tema o Grupo</t>
    </r>
    <r>
      <rPr>
        <sz val="11"/>
        <rFont val="Arial Narrow"/>
        <family val="2"/>
      </rPr>
      <t xml:space="preserve">: </t>
    </r>
  </si>
  <si>
    <t>Meteorología</t>
  </si>
  <si>
    <t>Datos</t>
  </si>
  <si>
    <t>Deslizamientos</t>
  </si>
  <si>
    <t>Incendios</t>
  </si>
  <si>
    <t>Actividades contractuales</t>
  </si>
  <si>
    <t>Agrometeorología</t>
  </si>
  <si>
    <t>Coordinación</t>
  </si>
  <si>
    <t>Sinóptica</t>
  </si>
  <si>
    <t>Informática</t>
  </si>
  <si>
    <t>Comunicaciones</t>
  </si>
  <si>
    <t>Centro Regional Santander, Norte de Santander y Arauca</t>
  </si>
  <si>
    <t>Centro Regional Antioquia</t>
  </si>
  <si>
    <t>Centro Regional La Mojana</t>
  </si>
  <si>
    <t>Convenio IDEAM-IDIGER</t>
  </si>
  <si>
    <t>Centro Regional Caribe, la Guajira, Magdalena, Cesar y San Andrés</t>
  </si>
  <si>
    <t xml:space="preserve">Coordinador Grupo de Alertas Ambientales </t>
  </si>
  <si>
    <t>Coordinador Grupo de Pronósticos y Alertas</t>
  </si>
  <si>
    <t>TURNO_ACTIVIDAD</t>
  </si>
  <si>
    <t>RESPONSABLE_PROGRAMACIÓN</t>
  </si>
  <si>
    <t>Entrenamiento 1</t>
  </si>
  <si>
    <t>Entrenamiento 2</t>
  </si>
  <si>
    <t>Teléfono</t>
  </si>
  <si>
    <t>AGROMETEOROLOGÍA</t>
  </si>
  <si>
    <t>Boletín agrometeorológico</t>
  </si>
  <si>
    <t>IDIGER madrugada</t>
  </si>
  <si>
    <t>IDIGER mañana</t>
  </si>
  <si>
    <t>IDIGER tarde</t>
  </si>
  <si>
    <t>IDIGER noche</t>
  </si>
  <si>
    <t>Horario soporte(1) 06:00 14:00</t>
  </si>
  <si>
    <t>Horario soporte(1) 08:00 17:00</t>
  </si>
  <si>
    <t>DATOS</t>
  </si>
  <si>
    <t>METEOROLOGIA</t>
  </si>
  <si>
    <t>HIDROLOGÍA</t>
  </si>
  <si>
    <t>ACTIVIDADES_CONTRACTUALES</t>
  </si>
  <si>
    <t>COORDINACIÓN</t>
  </si>
  <si>
    <t>SINÓPTICA</t>
  </si>
  <si>
    <t>DESLIZAMIENTOS</t>
  </si>
  <si>
    <t>INCENDIOS</t>
  </si>
  <si>
    <t>IDIGER</t>
  </si>
  <si>
    <t>CENTRO REGIONAL SANTANDERES</t>
  </si>
  <si>
    <t>Hirdrologo CRS</t>
  </si>
  <si>
    <t>Meteorólogo CRS</t>
  </si>
  <si>
    <t>Hirdrologo CRC</t>
  </si>
  <si>
    <t>Meteorólogo CRC</t>
  </si>
  <si>
    <t>CENTRO REGIONAL CARIBE</t>
  </si>
  <si>
    <t>Traductor</t>
  </si>
  <si>
    <t>CENTRO REGIONAL LA MOJANA</t>
  </si>
  <si>
    <t>Hirdrologo CRM</t>
  </si>
  <si>
    <t>Meteorólogo CRM</t>
  </si>
  <si>
    <t>CENTRO REGIONAL DUITAMA</t>
  </si>
  <si>
    <t>Hirdrologo CRD</t>
  </si>
  <si>
    <t>Meteorólogo CRD</t>
  </si>
  <si>
    <t>CENTRO REGIONAL ANTIOQUIA</t>
  </si>
  <si>
    <t>Hirdrologo CRA</t>
  </si>
  <si>
    <t>Meteorólogo CRA</t>
  </si>
  <si>
    <t xml:space="preserve">Responsable Programación: </t>
  </si>
  <si>
    <t>Denominación códigos por cada Grupo</t>
  </si>
  <si>
    <t>Código</t>
  </si>
  <si>
    <t>Tema o Grupo</t>
  </si>
  <si>
    <t xml:space="preserve">Coordinación </t>
  </si>
  <si>
    <t xml:space="preserve">Cerrejón </t>
  </si>
  <si>
    <t xml:space="preserve">Incendios </t>
  </si>
  <si>
    <t xml:space="preserve">Comunicaciones </t>
  </si>
  <si>
    <t>Área Operativa No.1 Medellín</t>
  </si>
  <si>
    <t>Área Operativa No.2 Barranquilla</t>
  </si>
  <si>
    <t>Área Operativa No.3 Villavicencio</t>
  </si>
  <si>
    <t>Área Operativa No 4. Neiva</t>
  </si>
  <si>
    <t>Área Operativa No 5 Santa Marta</t>
  </si>
  <si>
    <t>Área Operativa No 6 Duitama</t>
  </si>
  <si>
    <t>Área Operativa No 7 Pasto</t>
  </si>
  <si>
    <t>Área Operativa No 8 Bucaramanga</t>
  </si>
  <si>
    <t>Área Operativa No 9 Cali</t>
  </si>
  <si>
    <t>Área Operativa No 10 Ibagué</t>
  </si>
  <si>
    <t>Área Operativa No 11 Bogotá</t>
  </si>
  <si>
    <t xml:space="preserve">Centro Regional Duitama </t>
  </si>
  <si>
    <t>CRS</t>
  </si>
  <si>
    <t>CRC</t>
  </si>
  <si>
    <t>CRM</t>
  </si>
  <si>
    <t>CRD</t>
  </si>
  <si>
    <t>CRA</t>
  </si>
  <si>
    <t>DA</t>
  </si>
  <si>
    <t>DE</t>
  </si>
  <si>
    <t>CO</t>
  </si>
  <si>
    <t>H</t>
  </si>
  <si>
    <t>C</t>
  </si>
  <si>
    <t>S</t>
  </si>
  <si>
    <t>I</t>
  </si>
  <si>
    <t>MS</t>
  </si>
  <si>
    <t>M</t>
  </si>
  <si>
    <t>AC</t>
  </si>
  <si>
    <t>AG</t>
  </si>
  <si>
    <t>ID</t>
  </si>
  <si>
    <t>AO1</t>
  </si>
  <si>
    <t>AO2</t>
  </si>
  <si>
    <t>AO3</t>
  </si>
  <si>
    <t>AO4</t>
  </si>
  <si>
    <t>AO5</t>
  </si>
  <si>
    <t>AO6</t>
  </si>
  <si>
    <t>AO7</t>
  </si>
  <si>
    <t>AO8</t>
  </si>
  <si>
    <t>AO9</t>
  </si>
  <si>
    <t>AO10</t>
  </si>
  <si>
    <t>AO11</t>
  </si>
  <si>
    <t>CM</t>
  </si>
  <si>
    <t xml:space="preserve">Nota: El código correspondiente a cada Tema o Grupo se debe manejar con número consecutivo dependiendo la cantidad de personas </t>
  </si>
  <si>
    <t>Cambio de formato  teniendo en cuenta que el anterior lleva una celda protegida la cual debería ser editable y que corresponde a la fecha del mes programado.</t>
  </si>
  <si>
    <t>01</t>
  </si>
  <si>
    <t>Creación del documento</t>
  </si>
  <si>
    <t>02</t>
  </si>
  <si>
    <t xml:space="preserve">Contigencia </t>
  </si>
  <si>
    <t xml:space="preserve">Contingencia ciclonica diurna  </t>
  </si>
  <si>
    <t>Contingencia ciclónica noche</t>
  </si>
  <si>
    <t xml:space="preserve">Meteorólogo 1 madrugada                L - V 00:00-06 y D-F 00:00-07:00 </t>
  </si>
  <si>
    <t>Meteorólogo 2 mañana             L - V 06:00-13:00 y S-D-F 07:00-16:00</t>
  </si>
  <si>
    <t>Meteorólogo 3 mañana             L - V 06:00-13:00 y S-D-F 09:00-18:00</t>
  </si>
  <si>
    <t>Meteorólogo 4 tarde                                                    L - V 13:00-19:00</t>
  </si>
  <si>
    <t xml:space="preserve">Entrenamiento 1 TARDE                                            L - V 13:00-19:00 </t>
  </si>
  <si>
    <t>Entrenamiento 2 NOCHE         L - V 19:00-06:00 y S-D-F 18:00-07:00</t>
  </si>
  <si>
    <t xml:space="preserve">Boletín Agro                                                                L - V 08:00-16:00 </t>
  </si>
  <si>
    <t xml:space="preserve">Predicción Climática                                                   L - V 08:00-15:00 </t>
  </si>
  <si>
    <t>Meteorólogo 5 noche                                                L -  V  19:00-24:00</t>
  </si>
  <si>
    <t xml:space="preserve">Hidrologo madrugada       L - V: 00: 00 - 06:00 y  S-D-F: 00:00 - 07:00 </t>
  </si>
  <si>
    <r>
      <t>Hidrologo mañana              L - V: 06:00 - 13:00 y S-D-F</t>
    </r>
    <r>
      <rPr>
        <sz val="11"/>
        <rFont val="Arial Narrow"/>
        <family val="2"/>
      </rPr>
      <t xml:space="preserve">: </t>
    </r>
    <r>
      <rPr>
        <sz val="11"/>
        <color theme="1"/>
        <rFont val="Arial Narrow"/>
        <family val="2"/>
      </rPr>
      <t>07:00 - 13:00</t>
    </r>
  </si>
  <si>
    <t>Hidrólogo noche                                                      L - V: 19:00 - 00:00</t>
  </si>
  <si>
    <t>Turno datos                                                  L - V y S-D-F: 7:00 - 16:00</t>
  </si>
  <si>
    <t>Coordinación                                                L - V y S-D-F: 7:00 - 16:00</t>
  </si>
  <si>
    <t>Deslizamientos                                              L - V y S-D-F: 8:00 -17:00</t>
  </si>
  <si>
    <t>Incendios                                                   L - V y S-D-F-: 08:00 - 17:00</t>
  </si>
  <si>
    <t xml:space="preserve">Hidrologo tarde                   L -  V: 13:00 - 19:00 y S-D-F:13:00 - 19:00 </t>
  </si>
  <si>
    <t>Funcionario</t>
  </si>
  <si>
    <t>Coordinacion</t>
  </si>
  <si>
    <t>Meteorologia</t>
  </si>
  <si>
    <t>Hidrologia</t>
  </si>
  <si>
    <t>Oficina</t>
  </si>
  <si>
    <t>TOTAL TURNOS</t>
  </si>
  <si>
    <t>MES</t>
  </si>
  <si>
    <t>AÑO</t>
  </si>
  <si>
    <t>0800</t>
  </si>
  <si>
    <t>1700</t>
  </si>
  <si>
    <t>FO</t>
  </si>
  <si>
    <t>COORDINACION</t>
  </si>
  <si>
    <t>0700</t>
  </si>
  <si>
    <t>1600</t>
  </si>
  <si>
    <t>0000</t>
  </si>
  <si>
    <t>0600</t>
  </si>
  <si>
    <t>CA</t>
  </si>
  <si>
    <t>1300</t>
  </si>
  <si>
    <t>FA</t>
  </si>
  <si>
    <t>1900</t>
  </si>
  <si>
    <t>2400</t>
  </si>
  <si>
    <t>BOLETIN AGRO 0800-1600</t>
  </si>
  <si>
    <t>COMITÉ PREDIC. 0800-1600</t>
  </si>
  <si>
    <t>HIDROLOGIA</t>
  </si>
  <si>
    <t>ENTRENAMIENTO H.</t>
  </si>
  <si>
    <t>APOYO OFICINA</t>
  </si>
  <si>
    <t>REUNIONES</t>
  </si>
  <si>
    <t>COMISION</t>
  </si>
  <si>
    <t>INCAPACIDAD</t>
  </si>
  <si>
    <t>Funcionario Ospa</t>
  </si>
  <si>
    <t>Contratista Ospa</t>
  </si>
  <si>
    <t>Funcionario Apoyo</t>
  </si>
  <si>
    <t>Columna1</t>
  </si>
  <si>
    <t>Contratista Apoyo</t>
  </si>
  <si>
    <t>03</t>
  </si>
  <si>
    <t>04</t>
  </si>
  <si>
    <t>05</t>
  </si>
  <si>
    <t>06</t>
  </si>
  <si>
    <t>07</t>
  </si>
  <si>
    <t>08</t>
  </si>
  <si>
    <t>09</t>
  </si>
  <si>
    <t>10</t>
  </si>
  <si>
    <t>11</t>
  </si>
  <si>
    <t>PROCESO: SERVICIOS (PRONÓSTICOS Y ALERTAS)</t>
  </si>
  <si>
    <t>La programación de turnos en la Oficina de Pronósticos y Alertas esta sustentada bajo la resolución 0053 del 31 de marzo de 1998  "Mediante la cual se reglamenta en el IDEAM la prestación del turno de servicio"</t>
  </si>
  <si>
    <t>PROGRAMACIÓN DE TURNOS POR TEMÁTICA</t>
  </si>
  <si>
    <t>PROGRAMACIÓN DE TURNOS GENERAL OSPA</t>
  </si>
  <si>
    <t>Hora Inicio</t>
  </si>
  <si>
    <t>Hora Termina</t>
  </si>
  <si>
    <t>Vinculación</t>
  </si>
  <si>
    <t>PERIODO PROGRAMACIÓN</t>
  </si>
  <si>
    <t>Validación 1</t>
  </si>
  <si>
    <t>Validación 2</t>
  </si>
  <si>
    <t>1800</t>
  </si>
  <si>
    <t>OTRO</t>
  </si>
  <si>
    <t>NO DISPONIBLE</t>
  </si>
  <si>
    <t>AUDITORIA/ CONTROL DE TURNOS</t>
  </si>
  <si>
    <t xml:space="preserve">No. </t>
  </si>
  <si>
    <t>Tipo de Vinculación</t>
  </si>
  <si>
    <t>Entrenamiento H.</t>
  </si>
  <si>
    <t>Total Validación 1</t>
  </si>
  <si>
    <t>COMPENSATORIOS G1</t>
  </si>
  <si>
    <t>COMPENSATORIOS G2</t>
  </si>
  <si>
    <t>LIBRE G1</t>
  </si>
  <si>
    <t>LIBRE G2</t>
  </si>
  <si>
    <t>PERMISO G1</t>
  </si>
  <si>
    <t>VACACIONES G1</t>
  </si>
  <si>
    <t>VACACIONES G2</t>
  </si>
  <si>
    <t>Periodo Programación</t>
  </si>
  <si>
    <t>Relacione según corresponde el nombre de la temática (deslizamiento, incendios, datos, meteorología, hidrología, coordinador de turno) con sus respectivas horas y/o acciones, o por actividad (Apoyo a la oficina, reuniones, No disponible) con sus respectivas acciones relacionadas</t>
  </si>
  <si>
    <t>PRIMERA PARTE</t>
  </si>
  <si>
    <t>PERSONAS A PROGRAMAR</t>
  </si>
  <si>
    <t>* Tipo de vinculación</t>
  </si>
  <si>
    <t>* Nombre Funcionario</t>
  </si>
  <si>
    <t xml:space="preserve">Para iniciar con el diligenciamiento del formato, de manera iniciar se debe tener la relación de las personas activas en la OSPA para la programación de turnos, por lo que actualice la información en el aparte "PERSONAS A PROGRAMAR", conforme a las siguientes instrucciones. </t>
  </si>
  <si>
    <t>Relacione claramente la información de las siguientes casillas</t>
  </si>
  <si>
    <t>* Código (Sigla del nombre, no puede repetirse con otros)</t>
  </si>
  <si>
    <t>SEGUNDA PARTE</t>
  </si>
  <si>
    <t>Registro del turno</t>
  </si>
  <si>
    <t xml:space="preserve">Diligencie la información de distribución de los turnos conforme a la programación de cada tématica realizada previamente conforme a las siguientes instrucciones. </t>
  </si>
  <si>
    <t>TERCERA PARTE</t>
  </si>
  <si>
    <t xml:space="preserve">Realice las validaciones necesarias para confirmar que los turnos se hayan distribuido de forma equitativa entre el equipo profesional, además de las casillas de validación se cuenta con las casillas automátizadas de "Total de validación 1" que suma por temática la condición establecida en la validación 1, y el Total de turno que suma de manera general la cantidad de asignación realizadas </t>
  </si>
  <si>
    <t xml:space="preserve">Se recomienda colocar el código del profesional que quiera verificar asignación, se marcará dentro de la programación las casillas con relleno rosa y letra roja que cumplan con la condición. </t>
  </si>
  <si>
    <t xml:space="preserve">Para contrastar la asignación con un segundo profesional respecto al primero colocar el código del profesional que quiera verificar o dejarlo vacio si se quiere identificar un turno no asignado, la casilla se marcará con relleno verde y letra roja. </t>
  </si>
  <si>
    <t>Señalar el mes y año de programación, el archivo automáticamente actualizará los dias del mes y marcara los fines de semana (se debe validar si marca los festivos)</t>
  </si>
  <si>
    <t>Se debe tener en cuenta que el archivo cuenta con formulas y automatización de acciones, por lo tanto se recomienda solo modificar las casillas relacionadas a continuación</t>
  </si>
  <si>
    <t>Versión: 04</t>
  </si>
  <si>
    <t>Fecha: 30/11/2023</t>
  </si>
  <si>
    <t xml:space="preserve">Se actualiza formato, se incluyen instrucciones para su diligenciamiento, se mejora el formato por temática y se incluye la programación general. </t>
  </si>
  <si>
    <t>* Teléfono</t>
  </si>
  <si>
    <t>* Dependencia</t>
  </si>
  <si>
    <t>* Vinculación: Funcionario o contratista</t>
  </si>
  <si>
    <t>Total Asignaciones</t>
  </si>
  <si>
    <t xml:space="preserve">Diligencie la información de distribución de los turnos por cada tématica realizada previamente conforme a las siguientes instrucciones. </t>
  </si>
  <si>
    <t xml:space="preserve">Periodo </t>
  </si>
  <si>
    <t>Tema o grupo</t>
  </si>
  <si>
    <t>Diligencie los turnos organizados con cada profesional colocando el código asignado en el día y turno correspondiente. En caso que se identifique que un profesional tiene turno repetido el mismo día las casillas se colorean de color  rojo y letra roja.</t>
  </si>
  <si>
    <t>Fecha: 13/12/2023</t>
  </si>
  <si>
    <t>INSTRUCCIONES</t>
  </si>
  <si>
    <t>PROGRAMACIÓN DE TURNOS POR TEMÁTICA (Opcional)</t>
  </si>
  <si>
    <t>Se diligenciará un archivo de programación general por MES, conforme a la programación por temática quienes pueden o no usar la hoja de programación por temática, la hoja de programación general debe unificar en un único archivo los turnos de la oficina para tener un consolidado de la Oficina y tener un control general.</t>
  </si>
  <si>
    <r>
      <rPr>
        <b/>
        <sz val="10"/>
        <color theme="1"/>
        <rFont val="Arial Narrow"/>
        <family val="2"/>
      </rPr>
      <t xml:space="preserve">TENER EN CUENTA </t>
    </r>
    <r>
      <rPr>
        <sz val="10"/>
        <color theme="1"/>
        <rFont val="Arial Narrow"/>
        <family val="2"/>
      </rPr>
      <t>Que el archivo cuenta con formulas y automatización de acciones, por lo tanto se recomienda solo modificar las casillas relacionadas a continuación</t>
    </r>
  </si>
  <si>
    <r>
      <t xml:space="preserve">Para iniciar con el diligenciamiento del formato, de manera inicial se debe tener la relación de las personas activas en la OSPA para la programación de turnos, por lo que se debe actualizar la información en el aparte </t>
    </r>
    <r>
      <rPr>
        <b/>
        <sz val="10"/>
        <color theme="1"/>
        <rFont val="Arial Narrow"/>
        <family val="2"/>
      </rPr>
      <t>"PERSONAS A PROGRAMAR"</t>
    </r>
    <r>
      <rPr>
        <sz val="10"/>
        <color theme="1"/>
        <rFont val="Arial Narrow"/>
        <family val="2"/>
      </rPr>
      <t xml:space="preserve">, conforme a las siguientes instrucciones. </t>
    </r>
  </si>
  <si>
    <t>REGISTRO DEL TURNO</t>
  </si>
  <si>
    <t>Diligencie los turnos organizados con cada profesional colocando el código asignado en el aparte de PERSONAS A ASIGNAR en el día y turno correspondiente. En caso que se identifique que un profesional tiene turno repetido el mismo día las casillas se colorean de color fucsia.</t>
  </si>
  <si>
    <t>REGISTRO DE TURNO</t>
  </si>
  <si>
    <t>Se realizará el diligenciamiento de una hoja por temática en los casos que se considere necesario pero no será obligatorio</t>
  </si>
  <si>
    <t>Señalar la fecha de inicio y fin del mes que se va hacer la programación bajo el orden dia / mes 7 año</t>
  </si>
  <si>
    <t>Convenio</t>
  </si>
  <si>
    <t>APOYO A LA OFICINA</t>
  </si>
  <si>
    <t>Apoyo a la Oficina</t>
  </si>
  <si>
    <t>No disponible</t>
  </si>
  <si>
    <t>No Disponible</t>
  </si>
  <si>
    <t>Reuniones</t>
  </si>
  <si>
    <t>Seleccionar el nombre de la temática que le corresponde la programación, automaticamente se registrará la información de los turnos, si se requiere agregar un TURNO o temática no establecido relacionar en la hoja TURNOS y LISTAS 2 del presente instructivo, previa autorización del JEFE de la OSPA</t>
  </si>
  <si>
    <t>Elaboró: 
MÓNICA SANABRIA MEJÍA
Contratista Profesional Apoyo OSPA</t>
  </si>
  <si>
    <t>Aprobó:
INGRID TATIANA SIERRA GIRALDO
Jefe Oficina de Alertas y Pronósticos OSPA</t>
  </si>
  <si>
    <t xml:space="preserve">Revisó:
LUIS ALFONSO LOPEZ 
Coordinador de Pronóstico
DANIEL USECHE
Coordinador de Alertas Ambientales 
</t>
  </si>
  <si>
    <t>,</t>
  </si>
  <si>
    <t>NOVIEMBRE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</si>
</sst>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1" formatCode="_-* #,##0_-;\-* #,##0_-;_-* &quot;-&quot;_-;_-@_-"/>
    <numFmt numFmtId="43" formatCode="_-* #,##0.00_-;\-* #,##0.00_-;_-* &quot;-&quot;??_-;_-@_-"/>
    <numFmt numFmtId="164" formatCode="[$-F800]dddd\,\ mmmm\ dd\,\ yyyy"/>
    <numFmt numFmtId="165" formatCode="ddd"/>
    <numFmt numFmtId="166" formatCode="d"/>
    <numFmt numFmtId="167" formatCode="_-* #,##0.0_-;\-* #,##0.0_-;_-* &quot;-&quot;_-;_-@_-"/>
    <numFmt numFmtId="168" formatCode="mmmm"/>
    <numFmt numFmtId="169" formatCode="dd"/>
  </numFmts>
  <fonts count="40" x14ac:knownFonts="1">
    <font>
      <sz val="11"/>
      <color theme="1"/>
      <name val="Calibri"/>
      <family val="2"/>
      <scheme val="minor"/>
    </font>
    <font>
      <b/>
      <sz val="11"/>
      <color theme="1"/>
      <name val="Calibri"/>
      <family val="2"/>
      <scheme val="minor"/>
    </font>
    <font>
      <sz val="11"/>
      <name val="Arial Narrow"/>
      <family val="2"/>
    </font>
    <font>
      <b/>
      <sz val="11"/>
      <name val="Arial Narrow"/>
      <family val="2"/>
    </font>
    <font>
      <b/>
      <sz val="11"/>
      <color theme="1"/>
      <name val="Arial"/>
      <family val="2"/>
    </font>
    <font>
      <b/>
      <sz val="11"/>
      <color theme="1"/>
      <name val="Arial Narrow"/>
      <family val="2"/>
    </font>
    <font>
      <b/>
      <sz val="6"/>
      <name val="Arial"/>
      <family val="2"/>
    </font>
    <font>
      <sz val="9"/>
      <name val="Arial"/>
      <family val="2"/>
    </font>
    <font>
      <sz val="11"/>
      <color theme="1"/>
      <name val="Arial Narrow"/>
      <family val="2"/>
    </font>
    <font>
      <b/>
      <sz val="8"/>
      <color theme="1"/>
      <name val="Arial Narrow"/>
      <family val="2"/>
    </font>
    <font>
      <sz val="11"/>
      <color theme="1"/>
      <name val="Calibri"/>
      <family val="2"/>
      <scheme val="minor"/>
    </font>
    <font>
      <b/>
      <sz val="11"/>
      <color theme="1" tint="4.9989318521683403E-2"/>
      <name val="Arial Narrow"/>
      <family val="2"/>
    </font>
    <font>
      <b/>
      <sz val="14"/>
      <name val="Arial Narrow"/>
      <family val="2"/>
    </font>
    <font>
      <sz val="8"/>
      <name val="Calibri"/>
      <family val="2"/>
      <scheme val="minor"/>
    </font>
    <font>
      <sz val="10"/>
      <color theme="1"/>
      <name val="Arial Narrow"/>
      <family val="2"/>
    </font>
    <font>
      <sz val="11"/>
      <color theme="1"/>
      <name val="Arial"/>
      <family val="2"/>
    </font>
    <font>
      <sz val="11"/>
      <color theme="1"/>
      <name val="Arial Narrow"/>
      <family val="2"/>
    </font>
    <font>
      <sz val="12"/>
      <color theme="1"/>
      <name val="Arial Narrow"/>
      <family val="2"/>
    </font>
    <font>
      <sz val="10"/>
      <color rgb="FFFF0000"/>
      <name val="Arial Narrow"/>
      <family val="2"/>
    </font>
    <font>
      <b/>
      <sz val="12"/>
      <color theme="1"/>
      <name val="Arial Narrow"/>
      <family val="2"/>
    </font>
    <font>
      <b/>
      <sz val="12"/>
      <color theme="0"/>
      <name val="Arial Narrow"/>
      <family val="2"/>
    </font>
    <font>
      <sz val="10"/>
      <color rgb="FFFF0000"/>
      <name val="Arial"/>
      <family val="2"/>
    </font>
    <font>
      <b/>
      <sz val="10"/>
      <color theme="1"/>
      <name val="Arial Narrow"/>
      <family val="2"/>
    </font>
    <font>
      <b/>
      <sz val="10"/>
      <color rgb="FFFF0000"/>
      <name val="Arial Narrow"/>
      <family val="2"/>
    </font>
    <font>
      <sz val="12"/>
      <color rgb="FF0070C0"/>
      <name val="Arial Narrow"/>
      <family val="2"/>
    </font>
    <font>
      <b/>
      <sz val="12"/>
      <color rgb="FF0000FF"/>
      <name val="Arial Narrow"/>
      <family val="2"/>
    </font>
    <font>
      <b/>
      <sz val="10"/>
      <color theme="0"/>
      <name val="Arial"/>
      <family val="2"/>
    </font>
    <font>
      <sz val="12"/>
      <name val="Arial Narrow"/>
      <family val="2"/>
    </font>
    <font>
      <sz val="10"/>
      <name val="Arial Narrow"/>
      <family val="2"/>
    </font>
    <font>
      <sz val="18"/>
      <name val="Arial Narrow"/>
      <family val="2"/>
    </font>
    <font>
      <b/>
      <sz val="12"/>
      <name val="Arial Narrow"/>
      <family val="2"/>
    </font>
    <font>
      <b/>
      <sz val="18"/>
      <name val="Arial Narrow"/>
      <family val="2"/>
    </font>
    <font>
      <sz val="14"/>
      <name val="Arial Narrow"/>
      <family val="2"/>
    </font>
    <font>
      <b/>
      <sz val="9"/>
      <name val="Arial Narrow"/>
      <family val="2"/>
    </font>
    <font>
      <b/>
      <sz val="10"/>
      <name val="Arial Narrow"/>
      <family val="2"/>
    </font>
    <font>
      <sz val="10"/>
      <color theme="0"/>
      <name val="Arial Narrow"/>
      <family val="2"/>
    </font>
    <font>
      <b/>
      <sz val="9"/>
      <color indexed="8"/>
      <name val="Arial Narrow"/>
      <family val="2"/>
    </font>
    <font>
      <b/>
      <sz val="14"/>
      <color theme="1"/>
      <name val="Arial Narrow"/>
      <family val="2"/>
    </font>
    <font>
      <b/>
      <sz val="11"/>
      <color theme="0"/>
      <name val="Calibri"/>
      <family val="2"/>
      <scheme val="minor"/>
    </font>
    <font>
      <u/>
      <sz val="11"/>
      <color theme="10"/>
      <name val="Calibri"/>
      <family val="2"/>
      <scheme val="minor"/>
    </font>
  </fonts>
  <fills count="21">
    <fill>
      <patternFill patternType="none"/>
    </fill>
    <fill>
      <patternFill patternType="gray125"/>
    </fill>
    <fill>
      <patternFill patternType="solid">
        <fgColor theme="0"/>
        <bgColor indexed="64"/>
      </patternFill>
    </fill>
    <fill>
      <patternFill patternType="solid">
        <fgColor rgb="FFB3E5F7"/>
        <bgColor indexed="64"/>
      </patternFill>
    </fill>
    <fill>
      <patternFill patternType="solid">
        <fgColor theme="4" tint="0.79998168889431442"/>
        <bgColor theme="4" tint="0.79998168889431442"/>
      </patternFill>
    </fill>
    <fill>
      <patternFill patternType="solid">
        <fgColor rgb="FFF2F2F2"/>
        <bgColor rgb="FFF2F2F2"/>
      </patternFill>
    </fill>
    <fill>
      <patternFill patternType="solid">
        <fgColor theme="2" tint="-9.9978637043366805E-2"/>
        <bgColor indexed="64"/>
      </patternFill>
    </fill>
    <fill>
      <patternFill patternType="solid">
        <fgColor theme="6" tint="-0.499984740745262"/>
        <bgColor indexed="64"/>
      </patternFill>
    </fill>
    <fill>
      <patternFill patternType="solid">
        <fgColor theme="6" tint="-0.499984740745262"/>
        <bgColor rgb="FFF2F2F2"/>
      </patternFill>
    </fill>
    <fill>
      <patternFill patternType="solid">
        <fgColor rgb="FFFF0000"/>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rgb="FF00B050"/>
        <bgColor indexed="64"/>
      </patternFill>
    </fill>
    <fill>
      <patternFill patternType="solid">
        <fgColor theme="7"/>
        <bgColor indexed="64"/>
      </patternFill>
    </fill>
    <fill>
      <patternFill patternType="solid">
        <fgColor rgb="FFFFC000"/>
        <bgColor indexed="64"/>
      </patternFill>
    </fill>
    <fill>
      <patternFill patternType="solid">
        <fgColor theme="8" tint="-0.249977111117893"/>
        <bgColor indexed="64"/>
      </patternFill>
    </fill>
    <fill>
      <patternFill patternType="solid">
        <fgColor rgb="FF00B0F0"/>
        <bgColor indexed="64"/>
      </patternFill>
    </fill>
    <fill>
      <patternFill patternType="solid">
        <fgColor theme="1"/>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theme="4"/>
        <bgColor theme="4"/>
      </patternFill>
    </fill>
  </fills>
  <borders count="124">
    <border>
      <left/>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bottom style="medium">
        <color indexed="64"/>
      </bottom>
      <diagonal/>
    </border>
    <border>
      <left/>
      <right/>
      <top style="medium">
        <color indexed="64"/>
      </top>
      <bottom/>
      <diagonal/>
    </border>
    <border>
      <left/>
      <right style="thin">
        <color indexed="64"/>
      </right>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right/>
      <top style="medium">
        <color indexed="64"/>
      </top>
      <bottom style="medium">
        <color indexed="64"/>
      </bottom>
      <diagonal/>
    </border>
    <border>
      <left style="hair">
        <color indexed="64"/>
      </left>
      <right style="medium">
        <color indexed="64"/>
      </right>
      <top style="hair">
        <color indexed="64"/>
      </top>
      <bottom/>
      <diagonal/>
    </border>
    <border>
      <left/>
      <right style="medium">
        <color indexed="64"/>
      </right>
      <top style="medium">
        <color indexed="64"/>
      </top>
      <bottom style="medium">
        <color indexed="64"/>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medium">
        <color indexed="64"/>
      </left>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thin">
        <color indexed="64"/>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theme="4" tint="0.39997558519241921"/>
      </left>
      <right/>
      <top style="thin">
        <color theme="4" tint="0.39997558519241921"/>
      </top>
      <bottom style="thin">
        <color theme="4" tint="0.39997558519241921"/>
      </bottom>
      <diagonal/>
    </border>
    <border>
      <left style="thin">
        <color theme="4" tint="0.39997558519241921"/>
      </left>
      <right/>
      <top style="thin">
        <color theme="4" tint="0.39997558519241921"/>
      </top>
      <bottom/>
      <diagonal/>
    </border>
    <border>
      <left/>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thin">
        <color theme="4" tint="0.39997558519241921"/>
      </left>
      <right style="thin">
        <color theme="4" tint="0.39997558519241921"/>
      </right>
      <top style="thin">
        <color theme="4" tint="0.39997558519241921"/>
      </top>
      <bottom/>
      <diagonal/>
    </border>
    <border>
      <left/>
      <right style="hair">
        <color indexed="64"/>
      </right>
      <top style="medium">
        <color indexed="64"/>
      </top>
      <bottom style="hair">
        <color indexed="64"/>
      </bottom>
      <diagonal/>
    </border>
    <border>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rgb="FF000000"/>
      </left>
      <right style="hair">
        <color rgb="FF000000"/>
      </right>
      <top style="hair">
        <color rgb="FF000000"/>
      </top>
      <bottom style="thin">
        <color rgb="FF000000"/>
      </bottom>
      <diagonal/>
    </border>
    <border>
      <left style="medium">
        <color rgb="FF000000"/>
      </left>
      <right style="hair">
        <color rgb="FF000000"/>
      </right>
      <top/>
      <bottom style="hair">
        <color rgb="FF000000"/>
      </bottom>
      <diagonal/>
    </border>
    <border>
      <left style="hair">
        <color rgb="FF000000"/>
      </left>
      <right/>
      <top/>
      <bottom style="hair">
        <color rgb="FF000000"/>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hair">
        <color indexed="64"/>
      </right>
      <top/>
      <bottom/>
      <diagonal/>
    </border>
    <border>
      <left style="hair">
        <color indexed="64"/>
      </left>
      <right style="hair">
        <color indexed="64"/>
      </right>
      <top/>
      <bottom/>
      <diagonal/>
    </border>
    <border>
      <left style="medium">
        <color indexed="64"/>
      </left>
      <right style="hair">
        <color indexed="64"/>
      </right>
      <top style="medium">
        <color indexed="64"/>
      </top>
      <bottom style="hair">
        <color indexed="64"/>
      </bottom>
      <diagonal/>
    </border>
    <border>
      <left style="hair">
        <color indexed="64"/>
      </left>
      <right style="thin">
        <color indexed="64"/>
      </right>
      <top style="medium">
        <color indexed="64"/>
      </top>
      <bottom style="hair">
        <color indexed="64"/>
      </bottom>
      <diagonal/>
    </border>
    <border>
      <left style="thin">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medium">
        <color indexed="64"/>
      </right>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top style="hair">
        <color indexed="64"/>
      </top>
      <bottom style="medium">
        <color indexed="64"/>
      </bottom>
      <diagonal/>
    </border>
    <border>
      <left style="thin">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hair">
        <color indexed="64"/>
      </left>
      <right/>
      <top style="medium">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top style="thin">
        <color indexed="64"/>
      </top>
      <bottom style="hair">
        <color indexed="64"/>
      </bottom>
      <diagonal/>
    </border>
    <border>
      <left style="thin">
        <color indexed="64"/>
      </left>
      <right/>
      <top style="hair">
        <color indexed="64"/>
      </top>
      <bottom style="hair">
        <color indexed="64"/>
      </bottom>
      <diagonal/>
    </border>
    <border>
      <left style="medium">
        <color indexed="64"/>
      </left>
      <right style="hair">
        <color indexed="64"/>
      </right>
      <top style="medium">
        <color indexed="64"/>
      </top>
      <bottom style="thin">
        <color indexed="64"/>
      </bottom>
      <diagonal/>
    </border>
    <border>
      <left style="hair">
        <color indexed="64"/>
      </left>
      <right/>
      <top style="medium">
        <color indexed="64"/>
      </top>
      <bottom style="thin">
        <color indexed="64"/>
      </bottom>
      <diagonal/>
    </border>
    <border>
      <left style="medium">
        <color indexed="64"/>
      </left>
      <right style="hair">
        <color indexed="64"/>
      </right>
      <top/>
      <bottom style="hair">
        <color indexed="64"/>
      </bottom>
      <diagonal/>
    </border>
    <border>
      <left style="hair">
        <color indexed="64"/>
      </left>
      <right/>
      <top/>
      <bottom style="hair">
        <color indexed="64"/>
      </bottom>
      <diagonal/>
    </border>
    <border>
      <left style="medium">
        <color indexed="64"/>
      </left>
      <right style="hair">
        <color indexed="64"/>
      </right>
      <top style="hair">
        <color indexed="64"/>
      </top>
      <bottom/>
      <diagonal/>
    </border>
    <border>
      <left style="hair">
        <color indexed="64"/>
      </left>
      <right/>
      <top style="hair">
        <color indexed="64"/>
      </top>
      <bottom/>
      <diagonal/>
    </border>
    <border>
      <left style="thin">
        <color indexed="64"/>
      </left>
      <right style="hair">
        <color indexed="64"/>
      </right>
      <top/>
      <bottom style="hair">
        <color indexed="64"/>
      </bottom>
      <diagonal/>
    </border>
    <border>
      <left style="medium">
        <color indexed="64"/>
      </left>
      <right style="hair">
        <color indexed="64"/>
      </right>
      <top/>
      <bottom style="medium">
        <color indexed="64"/>
      </bottom>
      <diagonal/>
    </border>
    <border>
      <left style="hair">
        <color indexed="64"/>
      </left>
      <right/>
      <top/>
      <bottom style="medium">
        <color indexed="64"/>
      </bottom>
      <diagonal/>
    </border>
    <border>
      <left style="medium">
        <color indexed="64"/>
      </left>
      <right style="hair">
        <color indexed="64"/>
      </right>
      <top style="thick">
        <color rgb="FF00B0F0"/>
      </top>
      <bottom style="hair">
        <color indexed="64"/>
      </bottom>
      <diagonal/>
    </border>
    <border>
      <left style="hair">
        <color indexed="64"/>
      </left>
      <right/>
      <top style="thick">
        <color rgb="FF00B0F0"/>
      </top>
      <bottom style="hair">
        <color indexed="64"/>
      </bottom>
      <diagonal/>
    </border>
    <border>
      <left style="medium">
        <color indexed="64"/>
      </left>
      <right style="hair">
        <color indexed="64"/>
      </right>
      <top style="thin">
        <color indexed="64"/>
      </top>
      <bottom style="hair">
        <color indexed="64"/>
      </bottom>
      <diagonal/>
    </border>
    <border>
      <left style="thin">
        <color indexed="64"/>
      </left>
      <right/>
      <top/>
      <bottom style="hair">
        <color indexed="64"/>
      </bottom>
      <diagonal/>
    </border>
    <border>
      <left style="medium">
        <color indexed="64"/>
      </left>
      <right/>
      <top style="hair">
        <color indexed="64"/>
      </top>
      <bottom style="hair">
        <color indexed="64"/>
      </bottom>
      <diagonal/>
    </border>
    <border>
      <left/>
      <right/>
      <top style="hair">
        <color indexed="64"/>
      </top>
      <bottom style="hair">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style="medium">
        <color indexed="64"/>
      </left>
      <right/>
      <top style="thin">
        <color indexed="64"/>
      </top>
      <bottom style="hair">
        <color indexed="64"/>
      </bottom>
      <diagonal/>
    </border>
    <border>
      <left/>
      <right/>
      <top style="thin">
        <color indexed="64"/>
      </top>
      <bottom style="hair">
        <color indexed="64"/>
      </bottom>
      <diagonal/>
    </border>
    <border>
      <left style="thin">
        <color indexed="64"/>
      </left>
      <right style="thin">
        <color indexed="64"/>
      </right>
      <top style="thin">
        <color indexed="64"/>
      </top>
      <bottom/>
      <diagonal/>
    </border>
    <border>
      <left style="hair">
        <color indexed="64"/>
      </left>
      <right style="medium">
        <color indexed="64"/>
      </right>
      <top/>
      <bottom/>
      <diagonal/>
    </border>
    <border>
      <left style="medium">
        <color indexed="64"/>
      </left>
      <right/>
      <top style="medium">
        <color indexed="64"/>
      </top>
      <bottom style="hair">
        <color indexed="64"/>
      </bottom>
      <diagonal/>
    </border>
    <border>
      <left/>
      <right style="thin">
        <color indexed="64"/>
      </right>
      <top style="medium">
        <color indexed="64"/>
      </top>
      <bottom style="hair">
        <color indexed="64"/>
      </bottom>
      <diagonal/>
    </border>
    <border>
      <left style="medium">
        <color indexed="64"/>
      </left>
      <right/>
      <top style="medium">
        <color indexed="64"/>
      </top>
      <bottom style="thin">
        <color rgb="FF7030A0"/>
      </bottom>
      <diagonal/>
    </border>
    <border>
      <left/>
      <right style="thin">
        <color indexed="64"/>
      </right>
      <top style="medium">
        <color indexed="64"/>
      </top>
      <bottom style="thin">
        <color rgb="FF7030A0"/>
      </bottom>
      <diagonal/>
    </border>
    <border>
      <left style="thin">
        <color indexed="64"/>
      </left>
      <right/>
      <top style="medium">
        <color indexed="64"/>
      </top>
      <bottom style="hair">
        <color indexed="64"/>
      </bottom>
      <diagonal/>
    </border>
    <border>
      <left style="medium">
        <color indexed="64"/>
      </left>
      <right style="thin">
        <color indexed="64"/>
      </right>
      <top style="medium">
        <color indexed="64"/>
      </top>
      <bottom/>
      <diagonal/>
    </border>
    <border>
      <left style="thin">
        <color indexed="64"/>
      </left>
      <right style="hair">
        <color indexed="64"/>
      </right>
      <top style="medium">
        <color indexed="64"/>
      </top>
      <bottom/>
      <diagonal/>
    </border>
    <border>
      <left style="hair">
        <color indexed="64"/>
      </left>
      <right style="hair">
        <color indexed="64"/>
      </right>
      <top style="medium">
        <color indexed="64"/>
      </top>
      <bottom/>
      <diagonal/>
    </border>
    <border>
      <left style="hair">
        <color indexed="64"/>
      </left>
      <right style="medium">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left/>
      <right style="hair">
        <color indexed="64"/>
      </right>
      <top style="medium">
        <color indexed="64"/>
      </top>
      <bottom/>
      <diagonal/>
    </border>
    <border>
      <left/>
      <right style="hair">
        <color indexed="64"/>
      </right>
      <top/>
      <bottom/>
      <diagonal/>
    </border>
    <border>
      <left/>
      <right style="hair">
        <color indexed="64"/>
      </right>
      <top style="hair">
        <color indexed="64"/>
      </top>
      <bottom style="hair">
        <color indexed="64"/>
      </bottom>
      <diagonal/>
    </border>
    <border>
      <left/>
      <right style="hair">
        <color indexed="64"/>
      </right>
      <top style="hair">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hair">
        <color indexed="64"/>
      </top>
      <bottom style="hair">
        <color indexed="64"/>
      </bottom>
      <diagonal/>
    </border>
    <border>
      <left style="thin">
        <color indexed="64"/>
      </left>
      <right style="thin">
        <color indexed="64"/>
      </right>
      <top/>
      <bottom/>
      <diagonal/>
    </border>
    <border>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medium">
        <color indexed="64"/>
      </left>
      <right/>
      <top style="thin">
        <color indexed="64"/>
      </top>
      <bottom/>
      <diagonal/>
    </border>
  </borders>
  <cellStyleXfs count="7">
    <xf numFmtId="0" fontId="0" fillId="0" borderId="0"/>
    <xf numFmtId="43" fontId="10" fillId="0" borderId="0" applyFont="0" applyFill="0" applyBorder="0" applyAlignment="0" applyProtection="0"/>
    <xf numFmtId="0" fontId="15" fillId="0" borderId="0"/>
    <xf numFmtId="43" fontId="15" fillId="0" borderId="0" applyFont="0" applyFill="0" applyBorder="0" applyAlignment="0" applyProtection="0"/>
    <xf numFmtId="41" fontId="10" fillId="0" borderId="0" applyFont="0" applyFill="0" applyBorder="0" applyAlignment="0" applyProtection="0"/>
    <xf numFmtId="0" fontId="10" fillId="0" borderId="0"/>
    <xf numFmtId="0" fontId="39" fillId="0" borderId="0" applyNumberFormat="0" applyFill="0" applyBorder="0" applyAlignment="0" applyProtection="0"/>
  </cellStyleXfs>
  <cellXfs count="428">
    <xf numFmtId="0" fontId="0" fillId="0" borderId="0" xfId="0"/>
    <xf numFmtId="0" fontId="0" fillId="0" borderId="5" xfId="0" applyBorder="1"/>
    <xf numFmtId="0" fontId="0" fillId="0" borderId="6" xfId="0" applyBorder="1"/>
    <xf numFmtId="0" fontId="4" fillId="0" borderId="0" xfId="0" applyFont="1" applyAlignment="1">
      <alignment vertical="center"/>
    </xf>
    <xf numFmtId="0" fontId="0" fillId="0" borderId="0" xfId="0" applyAlignment="1">
      <alignment vertical="center"/>
    </xf>
    <xf numFmtId="14" fontId="8" fillId="0" borderId="25" xfId="0" applyNumberFormat="1" applyFont="1" applyBorder="1" applyAlignment="1">
      <alignment horizontal="center" vertical="center" wrapText="1"/>
    </xf>
    <xf numFmtId="0" fontId="8" fillId="0" borderId="25" xfId="0" applyFont="1" applyBorder="1" applyAlignment="1">
      <alignment horizontal="justify" vertical="center" wrapText="1"/>
    </xf>
    <xf numFmtId="0" fontId="3" fillId="0" borderId="25" xfId="0" applyFont="1" applyBorder="1" applyAlignment="1">
      <alignment horizontal="center" vertical="center" wrapText="1"/>
    </xf>
    <xf numFmtId="0" fontId="8" fillId="0" borderId="27" xfId="0" applyFont="1" applyBorder="1" applyAlignment="1">
      <alignment horizontal="center" vertical="center" wrapText="1"/>
    </xf>
    <xf numFmtId="0" fontId="8" fillId="0" borderId="25" xfId="0" applyFont="1" applyBorder="1"/>
    <xf numFmtId="0" fontId="5" fillId="0" borderId="26" xfId="0" applyFont="1" applyBorder="1" applyAlignment="1">
      <alignment horizontal="center" vertical="center" wrapText="1"/>
    </xf>
    <xf numFmtId="165" fontId="9" fillId="3" borderId="18" xfId="0" applyNumberFormat="1" applyFont="1" applyFill="1" applyBorder="1" applyAlignment="1">
      <alignment horizontal="center" vertical="center" wrapText="1"/>
    </xf>
    <xf numFmtId="165" fontId="9" fillId="3" borderId="19" xfId="0" applyNumberFormat="1" applyFont="1" applyFill="1" applyBorder="1" applyAlignment="1">
      <alignment horizontal="center" vertical="center" wrapText="1"/>
    </xf>
    <xf numFmtId="0" fontId="0" fillId="0" borderId="28" xfId="0" applyBorder="1" applyAlignment="1">
      <alignment horizontal="center"/>
    </xf>
    <xf numFmtId="0" fontId="0" fillId="0" borderId="29" xfId="0" applyBorder="1" applyAlignment="1">
      <alignment horizontal="center"/>
    </xf>
    <xf numFmtId="0" fontId="0" fillId="0" borderId="30" xfId="0" applyBorder="1" applyAlignment="1">
      <alignment horizontal="center"/>
    </xf>
    <xf numFmtId="167" fontId="7" fillId="0" borderId="0" xfId="0" applyNumberFormat="1" applyFont="1" applyAlignment="1">
      <alignment horizontal="right" wrapText="1"/>
    </xf>
    <xf numFmtId="0" fontId="7" fillId="0" borderId="0" xfId="0" applyFont="1" applyAlignment="1">
      <alignment horizontal="right" wrapText="1"/>
    </xf>
    <xf numFmtId="0" fontId="0" fillId="0" borderId="0" xfId="0" applyAlignment="1">
      <alignment horizontal="center" vertical="center"/>
    </xf>
    <xf numFmtId="0" fontId="8" fillId="0" borderId="0" xfId="0" applyFont="1"/>
    <xf numFmtId="167" fontId="2" fillId="0" borderId="0" xfId="0" applyNumberFormat="1" applyFont="1" applyAlignment="1">
      <alignment wrapText="1"/>
    </xf>
    <xf numFmtId="0" fontId="0" fillId="0" borderId="5" xfId="0" applyBorder="1" applyAlignment="1">
      <alignment horizontal="center"/>
    </xf>
    <xf numFmtId="0" fontId="1" fillId="0" borderId="0" xfId="0" applyFont="1" applyAlignment="1">
      <alignment horizontal="center"/>
    </xf>
    <xf numFmtId="0" fontId="8" fillId="2" borderId="37" xfId="0" applyFont="1" applyFill="1" applyBorder="1" applyAlignment="1">
      <alignment vertical="center"/>
    </xf>
    <xf numFmtId="0" fontId="8" fillId="2" borderId="38" xfId="0" applyFont="1" applyFill="1" applyBorder="1" applyAlignment="1">
      <alignment vertical="center"/>
    </xf>
    <xf numFmtId="0" fontId="8" fillId="2" borderId="37" xfId="0" applyFont="1" applyFill="1" applyBorder="1"/>
    <xf numFmtId="0" fontId="8" fillId="2" borderId="38" xfId="0" applyFont="1" applyFill="1" applyBorder="1"/>
    <xf numFmtId="0" fontId="8" fillId="4" borderId="37" xfId="0" applyFont="1" applyFill="1" applyBorder="1"/>
    <xf numFmtId="0" fontId="8" fillId="2" borderId="39" xfId="0" applyFont="1" applyFill="1" applyBorder="1" applyAlignment="1">
      <alignment vertical="center"/>
    </xf>
    <xf numFmtId="0" fontId="8" fillId="2" borderId="40" xfId="0" applyFont="1" applyFill="1" applyBorder="1" applyAlignment="1">
      <alignment vertical="center"/>
    </xf>
    <xf numFmtId="0" fontId="8" fillId="4" borderId="41" xfId="0" applyFont="1" applyFill="1" applyBorder="1"/>
    <xf numFmtId="0" fontId="8" fillId="0" borderId="41" xfId="0" applyFont="1" applyBorder="1"/>
    <xf numFmtId="0" fontId="8" fillId="0" borderId="42" xfId="0" applyFont="1" applyBorder="1"/>
    <xf numFmtId="0" fontId="8" fillId="4" borderId="42" xfId="0" applyFont="1" applyFill="1" applyBorder="1"/>
    <xf numFmtId="0" fontId="0" fillId="2" borderId="0" xfId="0" applyFill="1"/>
    <xf numFmtId="0" fontId="0" fillId="2" borderId="6" xfId="0" applyFill="1" applyBorder="1"/>
    <xf numFmtId="0" fontId="8" fillId="2" borderId="5" xfId="0" applyFont="1" applyFill="1" applyBorder="1" applyAlignment="1">
      <alignment horizontal="left"/>
    </xf>
    <xf numFmtId="0" fontId="5" fillId="0" borderId="29" xfId="0" applyFont="1" applyBorder="1" applyAlignment="1">
      <alignment horizontal="center" vertical="center"/>
    </xf>
    <xf numFmtId="0" fontId="8" fillId="3" borderId="31" xfId="0" applyFont="1" applyFill="1" applyBorder="1" applyProtection="1">
      <protection locked="0"/>
    </xf>
    <xf numFmtId="0" fontId="8" fillId="2" borderId="23" xfId="0" applyFont="1" applyFill="1" applyBorder="1"/>
    <xf numFmtId="0" fontId="14" fillId="0" borderId="44" xfId="0" applyFont="1" applyBorder="1" applyAlignment="1" applyProtection="1">
      <alignment horizontal="center" vertical="center"/>
      <protection locked="0"/>
    </xf>
    <xf numFmtId="0" fontId="14" fillId="0" borderId="31" xfId="0" applyFont="1" applyBorder="1" applyAlignment="1" applyProtection="1">
      <alignment horizontal="center" vertical="center"/>
      <protection locked="0"/>
    </xf>
    <xf numFmtId="0" fontId="0" fillId="0" borderId="31" xfId="0" applyBorder="1" applyProtection="1">
      <protection locked="0"/>
    </xf>
    <xf numFmtId="0" fontId="3" fillId="0" borderId="15" xfId="0" applyFont="1" applyBorder="1" applyAlignment="1" applyProtection="1">
      <alignment vertical="center"/>
      <protection locked="0"/>
    </xf>
    <xf numFmtId="0" fontId="8" fillId="3" borderId="45" xfId="0" applyFont="1" applyFill="1" applyBorder="1" applyProtection="1">
      <protection locked="0"/>
    </xf>
    <xf numFmtId="0" fontId="5" fillId="0" borderId="46" xfId="0" applyFont="1" applyBorder="1" applyAlignment="1">
      <alignment horizontal="center"/>
    </xf>
    <xf numFmtId="0" fontId="8" fillId="0" borderId="29" xfId="0" applyFont="1" applyBorder="1"/>
    <xf numFmtId="0" fontId="8" fillId="0" borderId="30" xfId="0" applyFont="1" applyBorder="1"/>
    <xf numFmtId="49" fontId="14" fillId="0" borderId="1" xfId="1" applyNumberFormat="1" applyFont="1" applyBorder="1" applyAlignment="1">
      <alignment horizontal="center" vertical="center" wrapText="1"/>
    </xf>
    <xf numFmtId="14" fontId="14" fillId="0" borderId="2" xfId="0" applyNumberFormat="1" applyFont="1" applyBorder="1" applyAlignment="1">
      <alignment horizontal="center" vertical="center" wrapText="1"/>
    </xf>
    <xf numFmtId="0" fontId="5" fillId="0" borderId="2" xfId="0" applyFont="1" applyBorder="1" applyAlignment="1">
      <alignment horizontal="center" vertical="center" wrapText="1"/>
    </xf>
    <xf numFmtId="49" fontId="14" fillId="0" borderId="2" xfId="0" applyNumberFormat="1" applyFont="1" applyBorder="1" applyAlignment="1">
      <alignment horizontal="center" vertical="center" wrapText="1"/>
    </xf>
    <xf numFmtId="0" fontId="2" fillId="3" borderId="45" xfId="0" applyFont="1" applyFill="1" applyBorder="1" applyProtection="1">
      <protection locked="0"/>
    </xf>
    <xf numFmtId="0" fontId="16" fillId="2" borderId="37" xfId="0" applyFont="1" applyFill="1" applyBorder="1" applyAlignment="1">
      <alignment vertical="center"/>
    </xf>
    <xf numFmtId="0" fontId="16" fillId="2" borderId="38" xfId="0" applyFont="1" applyFill="1" applyBorder="1" applyAlignment="1">
      <alignment vertical="center"/>
    </xf>
    <xf numFmtId="0" fontId="14" fillId="0" borderId="0" xfId="0" applyFont="1"/>
    <xf numFmtId="0" fontId="18" fillId="0" borderId="0" xfId="0" applyFont="1"/>
    <xf numFmtId="168" fontId="18" fillId="0" borderId="0" xfId="0" applyNumberFormat="1" applyFont="1"/>
    <xf numFmtId="49" fontId="17" fillId="5" borderId="48" xfId="0" applyNumberFormat="1" applyFont="1" applyFill="1" applyBorder="1" applyAlignment="1">
      <alignment horizontal="center" vertical="center"/>
    </xf>
    <xf numFmtId="49" fontId="17" fillId="5" borderId="49" xfId="0" applyNumberFormat="1" applyFont="1" applyFill="1" applyBorder="1" applyAlignment="1">
      <alignment horizontal="center" vertical="center"/>
    </xf>
    <xf numFmtId="0" fontId="18" fillId="0" borderId="0" xfId="0" applyFont="1" applyAlignment="1">
      <alignment wrapText="1"/>
    </xf>
    <xf numFmtId="49" fontId="23" fillId="0" borderId="0" xfId="0" applyNumberFormat="1" applyFont="1"/>
    <xf numFmtId="49" fontId="18" fillId="0" borderId="0" xfId="0" applyNumberFormat="1" applyFont="1"/>
    <xf numFmtId="0" fontId="18" fillId="0" borderId="0" xfId="0" applyFont="1" applyAlignment="1">
      <alignment horizontal="center" vertical="center"/>
    </xf>
    <xf numFmtId="0" fontId="24" fillId="0" borderId="0" xfId="0" applyFont="1"/>
    <xf numFmtId="0" fontId="21" fillId="0" borderId="0" xfId="0" applyFont="1"/>
    <xf numFmtId="0" fontId="25" fillId="0" borderId="0" xfId="0" applyFont="1" applyAlignment="1">
      <alignment horizontal="center"/>
    </xf>
    <xf numFmtId="0" fontId="12" fillId="0" borderId="0" xfId="0" applyFont="1" applyAlignment="1">
      <alignment horizontal="center" vertical="center" wrapText="1"/>
    </xf>
    <xf numFmtId="0" fontId="20" fillId="8" borderId="47" xfId="0" applyFont="1" applyFill="1" applyBorder="1" applyAlignment="1">
      <alignment horizontal="center" vertical="center"/>
    </xf>
    <xf numFmtId="0" fontId="27" fillId="0" borderId="0" xfId="0" applyFont="1"/>
    <xf numFmtId="0" fontId="28" fillId="0" borderId="0" xfId="0" applyFont="1"/>
    <xf numFmtId="0" fontId="28" fillId="0" borderId="0" xfId="0" applyFont="1" applyAlignment="1">
      <alignment horizontal="center" vertical="center"/>
    </xf>
    <xf numFmtId="0" fontId="27" fillId="0" borderId="0" xfId="0" applyFont="1" applyAlignment="1">
      <alignment horizontal="center"/>
    </xf>
    <xf numFmtId="0" fontId="27" fillId="0" borderId="0" xfId="0" applyFont="1" applyAlignment="1">
      <alignment vertical="center" wrapText="1"/>
    </xf>
    <xf numFmtId="168" fontId="29" fillId="0" borderId="0" xfId="0" applyNumberFormat="1" applyFont="1" applyAlignment="1">
      <alignment vertical="center"/>
    </xf>
    <xf numFmtId="0" fontId="29" fillId="0" borderId="0" xfId="0" applyFont="1" applyAlignment="1">
      <alignment vertical="center" wrapText="1"/>
    </xf>
    <xf numFmtId="0" fontId="27" fillId="0" borderId="0" xfId="0" applyFont="1" applyAlignment="1">
      <alignment horizontal="left"/>
    </xf>
    <xf numFmtId="0" fontId="27" fillId="0" borderId="0" xfId="0" applyFont="1" applyAlignment="1">
      <alignment horizontal="center" vertical="center" wrapText="1"/>
    </xf>
    <xf numFmtId="0" fontId="30" fillId="0" borderId="0" xfId="0" applyFont="1" applyAlignment="1">
      <alignment horizontal="center"/>
    </xf>
    <xf numFmtId="0" fontId="30" fillId="0" borderId="0" xfId="0" applyFont="1" applyAlignment="1">
      <alignment horizontal="center" vertical="center" wrapText="1"/>
    </xf>
    <xf numFmtId="49" fontId="27" fillId="11" borderId="61" xfId="0" applyNumberFormat="1" applyFont="1" applyFill="1" applyBorder="1" applyAlignment="1">
      <alignment horizontal="center" vertical="center"/>
    </xf>
    <xf numFmtId="49" fontId="27" fillId="11" borderId="62" xfId="0" applyNumberFormat="1" applyFont="1" applyFill="1" applyBorder="1" applyAlignment="1">
      <alignment horizontal="center" vertical="center"/>
    </xf>
    <xf numFmtId="49" fontId="27" fillId="11" borderId="66" xfId="0" applyNumberFormat="1" applyFont="1" applyFill="1" applyBorder="1" applyAlignment="1">
      <alignment horizontal="center" vertical="center"/>
    </xf>
    <xf numFmtId="49" fontId="27" fillId="11" borderId="67" xfId="0" applyNumberFormat="1" applyFont="1" applyFill="1" applyBorder="1" applyAlignment="1">
      <alignment horizontal="center" vertical="center"/>
    </xf>
    <xf numFmtId="0" fontId="27" fillId="0" borderId="0" xfId="0" applyFont="1" applyAlignment="1">
      <alignment horizontal="center" vertical="center"/>
    </xf>
    <xf numFmtId="0" fontId="27" fillId="0" borderId="46" xfId="0" applyFont="1" applyBorder="1" applyProtection="1">
      <protection locked="0"/>
    </xf>
    <xf numFmtId="0" fontId="27" fillId="0" borderId="76" xfId="0" applyFont="1" applyBorder="1" applyAlignment="1">
      <alignment horizontal="left"/>
    </xf>
    <xf numFmtId="0" fontId="27" fillId="0" borderId="76" xfId="2" applyFont="1" applyBorder="1" applyAlignment="1">
      <alignment horizontal="left"/>
    </xf>
    <xf numFmtId="0" fontId="27" fillId="0" borderId="76" xfId="2" applyFont="1" applyBorder="1"/>
    <xf numFmtId="49" fontId="27" fillId="11" borderId="79" xfId="2" applyNumberFormat="1" applyFont="1" applyFill="1" applyBorder="1" applyAlignment="1">
      <alignment horizontal="center" vertical="center"/>
    </xf>
    <xf numFmtId="49" fontId="27" fillId="11" borderId="80" xfId="2" applyNumberFormat="1" applyFont="1" applyFill="1" applyBorder="1" applyAlignment="1">
      <alignment horizontal="center" vertical="center"/>
    </xf>
    <xf numFmtId="0" fontId="30" fillId="0" borderId="0" xfId="0" applyFont="1"/>
    <xf numFmtId="0" fontId="33" fillId="0" borderId="0" xfId="0" applyFont="1"/>
    <xf numFmtId="49" fontId="27" fillId="11" borderId="81" xfId="2" applyNumberFormat="1" applyFont="1" applyFill="1" applyBorder="1" applyAlignment="1">
      <alignment horizontal="center" vertical="center"/>
    </xf>
    <xf numFmtId="49" fontId="27" fillId="11" borderId="82" xfId="2" applyNumberFormat="1" applyFont="1" applyFill="1" applyBorder="1" applyAlignment="1">
      <alignment horizontal="center" vertical="center"/>
    </xf>
    <xf numFmtId="0" fontId="27" fillId="0" borderId="83" xfId="0" applyFont="1" applyBorder="1"/>
    <xf numFmtId="0" fontId="27" fillId="0" borderId="72" xfId="0" applyFont="1" applyBorder="1"/>
    <xf numFmtId="49" fontId="27" fillId="11" borderId="88" xfId="2" applyNumberFormat="1" applyFont="1" applyFill="1" applyBorder="1" applyAlignment="1">
      <alignment horizontal="center" vertical="center"/>
    </xf>
    <xf numFmtId="49" fontId="27" fillId="11" borderId="75" xfId="2" applyNumberFormat="1" applyFont="1" applyFill="1" applyBorder="1" applyAlignment="1">
      <alignment horizontal="center" vertical="center"/>
    </xf>
    <xf numFmtId="49" fontId="27" fillId="11" borderId="61" xfId="2" applyNumberFormat="1" applyFont="1" applyFill="1" applyBorder="1" applyAlignment="1">
      <alignment horizontal="center" vertical="center"/>
    </xf>
    <xf numFmtId="49" fontId="27" fillId="11" borderId="62" xfId="2" applyNumberFormat="1" applyFont="1" applyFill="1" applyBorder="1" applyAlignment="1">
      <alignment horizontal="center" vertical="center"/>
    </xf>
    <xf numFmtId="0" fontId="27" fillId="0" borderId="89" xfId="0" applyFont="1" applyBorder="1" applyAlignment="1">
      <alignment horizontal="left"/>
    </xf>
    <xf numFmtId="0" fontId="34" fillId="0" borderId="0" xfId="0" applyFont="1"/>
    <xf numFmtId="49" fontId="27" fillId="11" borderId="66" xfId="2" applyNumberFormat="1" applyFont="1" applyFill="1" applyBorder="1" applyAlignment="1">
      <alignment horizontal="center" vertical="center"/>
    </xf>
    <xf numFmtId="49" fontId="27" fillId="11" borderId="67" xfId="2" applyNumberFormat="1" applyFont="1" applyFill="1" applyBorder="1" applyAlignment="1">
      <alignment horizontal="center" vertical="center"/>
    </xf>
    <xf numFmtId="0" fontId="28" fillId="0" borderId="0" xfId="0" applyFont="1" applyAlignment="1">
      <alignment wrapText="1"/>
    </xf>
    <xf numFmtId="0" fontId="27" fillId="0" borderId="11" xfId="0" applyFont="1" applyBorder="1"/>
    <xf numFmtId="41" fontId="29" fillId="0" borderId="0" xfId="4" applyFont="1" applyBorder="1" applyAlignment="1" applyProtection="1">
      <alignment vertical="center"/>
    </xf>
    <xf numFmtId="0" fontId="28" fillId="0" borderId="0" xfId="0" applyFont="1" applyAlignment="1">
      <alignment horizontal="center" vertical="center" wrapText="1"/>
    </xf>
    <xf numFmtId="0" fontId="35" fillId="0" borderId="0" xfId="0" applyFont="1" applyAlignment="1">
      <alignment horizontal="center" vertical="center" wrapText="1"/>
    </xf>
    <xf numFmtId="0" fontId="34" fillId="0" borderId="0" xfId="0" applyFont="1" applyAlignment="1">
      <alignment horizontal="center"/>
    </xf>
    <xf numFmtId="0" fontId="34" fillId="0" borderId="0" xfId="0" applyFont="1" applyAlignment="1">
      <alignment horizontal="center" vertical="center" wrapText="1"/>
    </xf>
    <xf numFmtId="0" fontId="27" fillId="0" borderId="102" xfId="0" applyFont="1" applyBorder="1" applyAlignment="1">
      <alignment horizontal="left"/>
    </xf>
    <xf numFmtId="0" fontId="28" fillId="0" borderId="1" xfId="0" applyFont="1" applyBorder="1"/>
    <xf numFmtId="0" fontId="28" fillId="0" borderId="15" xfId="0" applyFont="1" applyBorder="1"/>
    <xf numFmtId="0" fontId="27" fillId="0" borderId="68" xfId="0" applyFont="1" applyBorder="1"/>
    <xf numFmtId="0" fontId="28" fillId="0" borderId="14" xfId="0" applyFont="1" applyBorder="1" applyAlignment="1">
      <alignment horizontal="center" vertical="center"/>
    </xf>
    <xf numFmtId="0" fontId="36" fillId="0" borderId="19" xfId="0" applyFont="1" applyBorder="1" applyAlignment="1">
      <alignment horizontal="center" vertical="center"/>
    </xf>
    <xf numFmtId="0" fontId="34" fillId="0" borderId="43" xfId="0" applyFont="1" applyBorder="1" applyAlignment="1">
      <alignment horizontal="center"/>
    </xf>
    <xf numFmtId="0" fontId="34" fillId="0" borderId="18" xfId="0" applyFont="1" applyBorder="1" applyAlignment="1">
      <alignment horizontal="center"/>
    </xf>
    <xf numFmtId="0" fontId="34" fillId="0" borderId="19" xfId="0" applyFont="1" applyBorder="1" applyAlignment="1">
      <alignment horizontal="center"/>
    </xf>
    <xf numFmtId="0" fontId="28" fillId="0" borderId="1" xfId="0" applyFont="1" applyBorder="1" applyAlignment="1">
      <alignment horizontal="center" vertical="center"/>
    </xf>
    <xf numFmtId="0" fontId="36" fillId="0" borderId="74" xfId="0" applyFont="1" applyBorder="1" applyAlignment="1">
      <alignment horizontal="center" vertical="center"/>
    </xf>
    <xf numFmtId="0" fontId="34" fillId="0" borderId="114" xfId="0" applyFont="1" applyBorder="1" applyAlignment="1">
      <alignment horizontal="center"/>
    </xf>
    <xf numFmtId="0" fontId="34" fillId="0" borderId="73" xfId="0" applyFont="1" applyBorder="1" applyAlignment="1">
      <alignment horizontal="center"/>
    </xf>
    <xf numFmtId="0" fontId="34" fillId="0" borderId="74" xfId="0" applyFont="1" applyBorder="1" applyAlignment="1">
      <alignment horizontal="center"/>
    </xf>
    <xf numFmtId="0" fontId="36" fillId="0" borderId="74" xfId="2" applyFont="1" applyBorder="1" applyAlignment="1">
      <alignment horizontal="center" vertical="center"/>
    </xf>
    <xf numFmtId="0" fontId="36" fillId="0" borderId="65" xfId="0" applyFont="1" applyBorder="1" applyAlignment="1">
      <alignment horizontal="center" vertical="center"/>
    </xf>
    <xf numFmtId="0" fontId="34" fillId="0" borderId="21" xfId="0" applyFont="1" applyBorder="1" applyAlignment="1">
      <alignment horizontal="center"/>
    </xf>
    <xf numFmtId="0" fontId="36" fillId="0" borderId="70" xfId="2" applyFont="1" applyBorder="1" applyAlignment="1">
      <alignment horizontal="center" vertical="center"/>
    </xf>
    <xf numFmtId="0" fontId="34" fillId="0" borderId="115" xfId="0" applyFont="1" applyBorder="1" applyAlignment="1">
      <alignment horizontal="center"/>
    </xf>
    <xf numFmtId="0" fontId="34" fillId="0" borderId="69" xfId="0" applyFont="1" applyBorder="1" applyAlignment="1">
      <alignment horizontal="center"/>
    </xf>
    <xf numFmtId="0" fontId="34" fillId="0" borderId="70" xfId="0" applyFont="1" applyBorder="1" applyAlignment="1">
      <alignment horizontal="center"/>
    </xf>
    <xf numFmtId="0" fontId="34" fillId="19" borderId="109" xfId="0" applyFont="1" applyFill="1" applyBorder="1" applyAlignment="1">
      <alignment horizontal="center"/>
    </xf>
    <xf numFmtId="0" fontId="34" fillId="19" borderId="110" xfId="0" applyFont="1" applyFill="1" applyBorder="1" applyAlignment="1">
      <alignment horizontal="center"/>
    </xf>
    <xf numFmtId="0" fontId="34" fillId="19" borderId="111" xfId="0" applyFont="1" applyFill="1" applyBorder="1" applyAlignment="1">
      <alignment horizontal="center"/>
    </xf>
    <xf numFmtId="0" fontId="30" fillId="0" borderId="116" xfId="0" applyFont="1" applyBorder="1" applyAlignment="1">
      <alignment horizontal="center"/>
    </xf>
    <xf numFmtId="0" fontId="27" fillId="0" borderId="117" xfId="0" applyFont="1" applyBorder="1"/>
    <xf numFmtId="0" fontId="30" fillId="0" borderId="117" xfId="0" applyFont="1" applyBorder="1"/>
    <xf numFmtId="0" fontId="14" fillId="0" borderId="0" xfId="0" applyFont="1" applyAlignment="1">
      <alignment horizontal="left"/>
    </xf>
    <xf numFmtId="0" fontId="28" fillId="0" borderId="0" xfId="0" applyFont="1" applyAlignment="1">
      <alignment horizontal="center"/>
    </xf>
    <xf numFmtId="0" fontId="34" fillId="0" borderId="23" xfId="0" applyFont="1" applyBorder="1" applyAlignment="1">
      <alignment horizontal="center" vertical="center" wrapText="1"/>
    </xf>
    <xf numFmtId="0" fontId="14" fillId="2" borderId="0" xfId="0" applyFont="1" applyFill="1" applyAlignment="1">
      <alignment horizontal="left"/>
    </xf>
    <xf numFmtId="0" fontId="14" fillId="2" borderId="0" xfId="0" applyFont="1" applyFill="1" applyAlignment="1">
      <alignment horizontal="right"/>
    </xf>
    <xf numFmtId="0" fontId="22" fillId="2" borderId="51" xfId="0" applyFont="1" applyFill="1" applyBorder="1" applyAlignment="1">
      <alignment horizontal="left"/>
    </xf>
    <xf numFmtId="0" fontId="22" fillId="2" borderId="23" xfId="0" applyFont="1" applyFill="1" applyBorder="1" applyAlignment="1">
      <alignment horizontal="left"/>
    </xf>
    <xf numFmtId="0" fontId="22" fillId="2" borderId="52" xfId="0" applyFont="1" applyFill="1" applyBorder="1" applyAlignment="1">
      <alignment horizontal="left"/>
    </xf>
    <xf numFmtId="0" fontId="14" fillId="2" borderId="53" xfId="0" applyFont="1" applyFill="1" applyBorder="1" applyAlignment="1">
      <alignment horizontal="left"/>
    </xf>
    <xf numFmtId="0" fontId="14" fillId="2" borderId="12" xfId="0" applyFont="1" applyFill="1" applyBorder="1" applyAlignment="1">
      <alignment horizontal="left"/>
    </xf>
    <xf numFmtId="0" fontId="14" fillId="2" borderId="12" xfId="0" applyFont="1" applyFill="1" applyBorder="1"/>
    <xf numFmtId="0" fontId="14" fillId="2" borderId="25" xfId="0" applyFont="1" applyFill="1" applyBorder="1" applyAlignment="1">
      <alignment horizontal="right"/>
    </xf>
    <xf numFmtId="0" fontId="14" fillId="2" borderId="54" xfId="0" applyFont="1" applyFill="1" applyBorder="1"/>
    <xf numFmtId="169" fontId="31" fillId="10" borderId="60" xfId="0" quotePrefix="1" applyNumberFormat="1" applyFont="1" applyFill="1" applyBorder="1" applyAlignment="1">
      <alignment horizontal="center" vertical="center"/>
    </xf>
    <xf numFmtId="169" fontId="31" fillId="10" borderId="18" xfId="0" quotePrefix="1" applyNumberFormat="1" applyFont="1" applyFill="1" applyBorder="1" applyAlignment="1">
      <alignment horizontal="center" vertical="center"/>
    </xf>
    <xf numFmtId="169" fontId="31" fillId="10" borderId="71" xfId="0" quotePrefix="1" applyNumberFormat="1" applyFont="1" applyFill="1" applyBorder="1" applyAlignment="1">
      <alignment horizontal="center" vertical="center"/>
    </xf>
    <xf numFmtId="165" fontId="30" fillId="10" borderId="60" xfId="0" quotePrefix="1" applyNumberFormat="1" applyFont="1" applyFill="1" applyBorder="1" applyAlignment="1">
      <alignment horizontal="center" vertical="center"/>
    </xf>
    <xf numFmtId="165" fontId="30" fillId="10" borderId="18" xfId="0" quotePrefix="1" applyNumberFormat="1" applyFont="1" applyFill="1" applyBorder="1" applyAlignment="1">
      <alignment horizontal="center" vertical="center"/>
    </xf>
    <xf numFmtId="165" fontId="30" fillId="10" borderId="71" xfId="0" quotePrefix="1" applyNumberFormat="1" applyFont="1" applyFill="1" applyBorder="1" applyAlignment="1">
      <alignment horizontal="center" vertical="center"/>
    </xf>
    <xf numFmtId="165" fontId="9" fillId="3" borderId="58" xfId="0" applyNumberFormat="1" applyFont="1" applyFill="1" applyBorder="1" applyAlignment="1">
      <alignment horizontal="center" vertical="center" wrapText="1"/>
    </xf>
    <xf numFmtId="166" fontId="5" fillId="3" borderId="66" xfId="0" applyNumberFormat="1" applyFont="1" applyFill="1" applyBorder="1" applyAlignment="1">
      <alignment horizontal="center" vertical="center" wrapText="1"/>
    </xf>
    <xf numFmtId="166" fontId="5" fillId="3" borderId="69" xfId="0" applyNumberFormat="1" applyFont="1" applyFill="1" applyBorder="1" applyAlignment="1">
      <alignment horizontal="center" vertical="center" wrapText="1"/>
    </xf>
    <xf numFmtId="166" fontId="5" fillId="3" borderId="70" xfId="0" applyNumberFormat="1" applyFont="1" applyFill="1" applyBorder="1" applyAlignment="1">
      <alignment horizontal="center" vertical="center" wrapText="1"/>
    </xf>
    <xf numFmtId="0" fontId="14" fillId="2" borderId="53" xfId="0" applyFont="1" applyFill="1" applyBorder="1" applyAlignment="1">
      <alignment vertical="center"/>
    </xf>
    <xf numFmtId="0" fontId="14" fillId="2" borderId="24" xfId="0" applyFont="1" applyFill="1" applyBorder="1" applyAlignment="1">
      <alignment vertical="center"/>
    </xf>
    <xf numFmtId="49" fontId="27" fillId="11" borderId="94" xfId="2" applyNumberFormat="1" applyFont="1" applyFill="1" applyBorder="1" applyAlignment="1">
      <alignment horizontal="center" vertical="center"/>
    </xf>
    <xf numFmtId="0" fontId="22" fillId="2" borderId="24" xfId="0" applyFont="1" applyFill="1" applyBorder="1" applyAlignment="1">
      <alignment horizontal="center" vertical="top"/>
    </xf>
    <xf numFmtId="0" fontId="22" fillId="2" borderId="54" xfId="0" applyFont="1" applyFill="1" applyBorder="1" applyAlignment="1">
      <alignment horizontal="center" vertical="top"/>
    </xf>
    <xf numFmtId="0" fontId="39" fillId="2" borderId="50" xfId="6" applyFill="1" applyBorder="1" applyAlignment="1">
      <alignment vertical="center"/>
    </xf>
    <xf numFmtId="0" fontId="39" fillId="2" borderId="45" xfId="6" applyFill="1" applyBorder="1" applyAlignment="1">
      <alignment vertical="center"/>
    </xf>
    <xf numFmtId="0" fontId="4" fillId="0" borderId="5" xfId="0" applyFont="1" applyBorder="1" applyAlignment="1">
      <alignment vertical="center"/>
    </xf>
    <xf numFmtId="0" fontId="4" fillId="0" borderId="6" xfId="0" applyFont="1" applyBorder="1" applyAlignment="1">
      <alignment vertical="center"/>
    </xf>
    <xf numFmtId="0" fontId="8" fillId="3" borderId="24" xfId="0" applyFont="1" applyFill="1" applyBorder="1"/>
    <xf numFmtId="0" fontId="8" fillId="3" borderId="54" xfId="0" applyFont="1" applyFill="1" applyBorder="1" applyProtection="1">
      <protection locked="0"/>
    </xf>
    <xf numFmtId="0" fontId="39" fillId="2" borderId="45" xfId="6" applyFill="1" applyBorder="1" applyAlignment="1">
      <alignment vertical="center" wrapText="1"/>
    </xf>
    <xf numFmtId="0" fontId="0" fillId="4" borderId="41" xfId="0" applyFill="1" applyBorder="1"/>
    <xf numFmtId="0" fontId="0" fillId="0" borderId="41" xfId="0" applyBorder="1"/>
    <xf numFmtId="0" fontId="38" fillId="20" borderId="41" xfId="0" applyFont="1" applyFill="1" applyBorder="1" applyAlignment="1">
      <alignment horizontal="center"/>
    </xf>
    <xf numFmtId="49" fontId="8" fillId="11" borderId="94" xfId="2" applyNumberFormat="1" applyFont="1" applyFill="1" applyBorder="1" applyAlignment="1">
      <alignment horizontal="center" vertical="center"/>
    </xf>
    <xf numFmtId="49" fontId="8" fillId="11" borderId="123" xfId="2" applyNumberFormat="1" applyFont="1" applyFill="1" applyBorder="1" applyAlignment="1">
      <alignment horizontal="center" vertical="center"/>
    </xf>
    <xf numFmtId="169" fontId="27" fillId="0" borderId="60" xfId="0" quotePrefix="1" applyNumberFormat="1" applyFont="1" applyBorder="1" applyAlignment="1">
      <alignment horizontal="center" vertical="center"/>
    </xf>
    <xf numFmtId="169" fontId="27" fillId="0" borderId="18" xfId="0" quotePrefix="1" applyNumberFormat="1" applyFont="1" applyBorder="1" applyAlignment="1">
      <alignment horizontal="center" vertical="center"/>
    </xf>
    <xf numFmtId="169" fontId="27" fillId="0" borderId="71" xfId="0" quotePrefix="1" applyNumberFormat="1" applyFont="1" applyBorder="1" applyAlignment="1">
      <alignment horizontal="center" vertical="center"/>
    </xf>
    <xf numFmtId="0" fontId="27" fillId="0" borderId="63" xfId="0" applyFont="1" applyBorder="1" applyAlignment="1">
      <alignment horizontal="center" vertical="center" shrinkToFit="1"/>
    </xf>
    <xf numFmtId="0" fontId="27" fillId="0" borderId="64" xfId="0" applyFont="1" applyBorder="1" applyAlignment="1">
      <alignment horizontal="center" vertical="center" shrinkToFit="1"/>
    </xf>
    <xf numFmtId="0" fontId="27" fillId="0" borderId="80" xfId="0" applyFont="1" applyBorder="1" applyAlignment="1">
      <alignment horizontal="center" vertical="center" shrinkToFit="1"/>
    </xf>
    <xf numFmtId="0" fontId="27" fillId="0" borderId="68" xfId="0" applyFont="1" applyBorder="1" applyAlignment="1">
      <alignment horizontal="center" vertical="center" shrinkToFit="1"/>
    </xf>
    <xf numFmtId="0" fontId="27" fillId="0" borderId="69" xfId="0" applyFont="1" applyBorder="1" applyAlignment="1">
      <alignment horizontal="center" vertical="center" shrinkToFit="1"/>
    </xf>
    <xf numFmtId="0" fontId="27" fillId="0" borderId="67" xfId="0" applyFont="1" applyBorder="1" applyAlignment="1">
      <alignment horizontal="center" vertical="center" shrinkToFit="1"/>
    </xf>
    <xf numFmtId="0" fontId="27" fillId="0" borderId="72" xfId="2" applyFont="1" applyBorder="1" applyAlignment="1">
      <alignment horizontal="center" vertical="center" shrinkToFit="1"/>
    </xf>
    <xf numFmtId="0" fontId="27" fillId="0" borderId="73" xfId="2" applyFont="1" applyBorder="1" applyAlignment="1">
      <alignment horizontal="center" vertical="center" shrinkToFit="1"/>
    </xf>
    <xf numFmtId="0" fontId="27" fillId="0" borderId="62" xfId="2" applyFont="1" applyBorder="1" applyAlignment="1">
      <alignment horizontal="center" vertical="center" shrinkToFit="1"/>
    </xf>
    <xf numFmtId="0" fontId="27" fillId="0" borderId="68" xfId="2" applyFont="1" applyBorder="1" applyAlignment="1">
      <alignment horizontal="center" vertical="center" shrinkToFit="1"/>
    </xf>
    <xf numFmtId="0" fontId="27" fillId="0" borderId="69" xfId="2" applyFont="1" applyBorder="1" applyAlignment="1">
      <alignment horizontal="center" vertical="center" shrinkToFit="1"/>
    </xf>
    <xf numFmtId="0" fontId="27" fillId="0" borderId="67" xfId="2" applyFont="1" applyBorder="1" applyAlignment="1">
      <alignment horizontal="center" vertical="center" shrinkToFit="1"/>
    </xf>
    <xf numFmtId="0" fontId="27" fillId="0" borderId="72" xfId="0" applyFont="1" applyBorder="1" applyAlignment="1">
      <alignment horizontal="center" vertical="center" shrinkToFit="1"/>
    </xf>
    <xf numFmtId="0" fontId="27" fillId="0" borderId="73" xfId="0" applyFont="1" applyBorder="1" applyAlignment="1">
      <alignment horizontal="center" vertical="center" shrinkToFit="1"/>
    </xf>
    <xf numFmtId="0" fontId="27" fillId="0" borderId="62" xfId="0" applyFont="1" applyBorder="1" applyAlignment="1">
      <alignment horizontal="center" vertical="center" shrinkToFit="1"/>
    </xf>
    <xf numFmtId="0" fontId="27" fillId="0" borderId="18" xfId="0" quotePrefix="1" applyFont="1" applyBorder="1" applyAlignment="1">
      <alignment horizontal="center" vertical="center"/>
    </xf>
    <xf numFmtId="0" fontId="14" fillId="0" borderId="72" xfId="5" applyFont="1" applyBorder="1" applyAlignment="1">
      <alignment horizontal="center"/>
    </xf>
    <xf numFmtId="0" fontId="14" fillId="0" borderId="73" xfId="5" applyFont="1" applyBorder="1" applyAlignment="1">
      <alignment horizontal="center"/>
    </xf>
    <xf numFmtId="0" fontId="14" fillId="0" borderId="73" xfId="5" applyFont="1" applyBorder="1" applyAlignment="1">
      <alignment horizontal="center" vertical="center"/>
    </xf>
    <xf numFmtId="0" fontId="14" fillId="0" borderId="62" xfId="5" applyFont="1" applyBorder="1" applyAlignment="1">
      <alignment horizontal="center"/>
    </xf>
    <xf numFmtId="0" fontId="14" fillId="0" borderId="72" xfId="5" applyFont="1" applyBorder="1" applyAlignment="1">
      <alignment horizontal="center" vertical="center"/>
    </xf>
    <xf numFmtId="0" fontId="14" fillId="0" borderId="62" xfId="5" applyFont="1" applyBorder="1" applyAlignment="1">
      <alignment horizontal="center" vertical="center"/>
    </xf>
    <xf numFmtId="0" fontId="14" fillId="0" borderId="68" xfId="5" applyFont="1" applyBorder="1" applyAlignment="1">
      <alignment horizontal="center"/>
    </xf>
    <xf numFmtId="0" fontId="14" fillId="0" borderId="69" xfId="5" applyFont="1" applyBorder="1" applyAlignment="1">
      <alignment horizontal="center"/>
    </xf>
    <xf numFmtId="0" fontId="14" fillId="0" borderId="67" xfId="5" applyFont="1" applyBorder="1" applyAlignment="1">
      <alignment horizontal="center"/>
    </xf>
    <xf numFmtId="169" fontId="27" fillId="0" borderId="72" xfId="0" quotePrefix="1" applyNumberFormat="1" applyFont="1" applyBorder="1" applyAlignment="1">
      <alignment horizontal="center" vertical="center"/>
    </xf>
    <xf numFmtId="169" fontId="27" fillId="0" borderId="73" xfId="0" quotePrefix="1" applyNumberFormat="1" applyFont="1" applyBorder="1" applyAlignment="1">
      <alignment horizontal="center" vertical="center"/>
    </xf>
    <xf numFmtId="169" fontId="27" fillId="0" borderId="62" xfId="0" quotePrefix="1" applyNumberFormat="1" applyFont="1" applyBorder="1" applyAlignment="1">
      <alignment horizontal="center" vertical="center"/>
    </xf>
    <xf numFmtId="169" fontId="27" fillId="0" borderId="60" xfId="0" quotePrefix="1" applyNumberFormat="1" applyFont="1" applyBorder="1" applyAlignment="1">
      <alignment vertical="center"/>
    </xf>
    <xf numFmtId="169" fontId="27" fillId="0" borderId="18" xfId="0" quotePrefix="1" applyNumberFormat="1" applyFont="1" applyBorder="1" applyAlignment="1">
      <alignment vertical="center"/>
    </xf>
    <xf numFmtId="169" fontId="27" fillId="0" borderId="71" xfId="0" quotePrefix="1" applyNumberFormat="1" applyFont="1" applyBorder="1" applyAlignment="1">
      <alignment vertical="center"/>
    </xf>
    <xf numFmtId="0" fontId="28" fillId="0" borderId="51" xfId="0" applyFont="1" applyBorder="1" applyAlignment="1">
      <alignment horizontal="center"/>
    </xf>
    <xf numFmtId="0" fontId="28" fillId="0" borderId="52" xfId="0" applyFont="1" applyBorder="1" applyAlignment="1">
      <alignment horizontal="center"/>
    </xf>
    <xf numFmtId="0" fontId="28" fillId="0" borderId="53" xfId="0" applyFont="1" applyBorder="1" applyAlignment="1">
      <alignment horizontal="center"/>
    </xf>
    <xf numFmtId="0" fontId="28" fillId="0" borderId="12" xfId="0" applyFont="1" applyBorder="1" applyAlignment="1">
      <alignment horizontal="center"/>
    </xf>
    <xf numFmtId="0" fontId="28" fillId="0" borderId="24" xfId="0" applyFont="1" applyBorder="1" applyAlignment="1">
      <alignment horizontal="center"/>
    </xf>
    <xf numFmtId="0" fontId="28" fillId="0" borderId="54" xfId="0" applyFont="1" applyBorder="1" applyAlignment="1">
      <alignment horizontal="center"/>
    </xf>
    <xf numFmtId="0" fontId="34" fillId="0" borderId="2" xfId="0" applyFont="1" applyBorder="1" applyAlignment="1">
      <alignment horizontal="center" vertical="center" wrapText="1"/>
    </xf>
    <xf numFmtId="0" fontId="22" fillId="6" borderId="0" xfId="0" applyFont="1" applyFill="1" applyAlignment="1">
      <alignment horizontal="center"/>
    </xf>
    <xf numFmtId="0" fontId="14" fillId="0" borderId="2" xfId="0" applyFont="1" applyBorder="1" applyAlignment="1">
      <alignment horizontal="left" vertical="center" wrapText="1"/>
    </xf>
    <xf numFmtId="0" fontId="14" fillId="0" borderId="45" xfId="0" applyFont="1" applyBorder="1" applyAlignment="1">
      <alignment horizontal="left" vertical="center" wrapText="1"/>
    </xf>
    <xf numFmtId="0" fontId="22" fillId="6" borderId="23" xfId="0" applyFont="1" applyFill="1" applyBorder="1" applyAlignment="1">
      <alignment horizontal="center"/>
    </xf>
    <xf numFmtId="0" fontId="14" fillId="0" borderId="25" xfId="0" applyFont="1" applyBorder="1" applyAlignment="1">
      <alignment horizontal="left" vertical="top" wrapText="1"/>
    </xf>
    <xf numFmtId="0" fontId="14" fillId="2" borderId="0" xfId="0" applyFont="1" applyFill="1" applyAlignment="1">
      <alignment horizontal="left" vertical="top" wrapText="1"/>
    </xf>
    <xf numFmtId="0" fontId="14" fillId="0" borderId="51" xfId="0" applyFont="1" applyBorder="1" applyAlignment="1">
      <alignment horizontal="left" vertical="center" wrapText="1"/>
    </xf>
    <xf numFmtId="0" fontId="14" fillId="0" borderId="52" xfId="0" applyFont="1" applyBorder="1" applyAlignment="1">
      <alignment horizontal="left" vertical="center" wrapText="1"/>
    </xf>
    <xf numFmtId="0" fontId="14" fillId="0" borderId="24" xfId="0" applyFont="1" applyBorder="1" applyAlignment="1">
      <alignment horizontal="left" vertical="center" wrapText="1"/>
    </xf>
    <xf numFmtId="0" fontId="14" fillId="0" borderId="54" xfId="0" applyFont="1" applyBorder="1" applyAlignment="1">
      <alignment horizontal="left" vertical="center" wrapText="1"/>
    </xf>
    <xf numFmtId="0" fontId="22" fillId="0" borderId="96" xfId="0" applyFont="1" applyBorder="1" applyAlignment="1">
      <alignment horizontal="center" vertical="center"/>
    </xf>
    <xf numFmtId="0" fontId="22" fillId="0" borderId="26" xfId="0" applyFont="1" applyBorder="1" applyAlignment="1">
      <alignment horizontal="center" vertical="center"/>
    </xf>
    <xf numFmtId="0" fontId="14" fillId="2" borderId="50" xfId="0" applyFont="1" applyFill="1" applyBorder="1" applyAlignment="1">
      <alignment horizontal="left" vertical="center" wrapText="1"/>
    </xf>
    <xf numFmtId="0" fontId="14" fillId="2" borderId="31" xfId="0" applyFont="1" applyFill="1" applyBorder="1" applyAlignment="1">
      <alignment horizontal="left" vertical="center" wrapText="1"/>
    </xf>
    <xf numFmtId="0" fontId="14" fillId="2" borderId="23" xfId="0" applyFont="1" applyFill="1" applyBorder="1" applyAlignment="1">
      <alignment horizontal="left" vertical="center" wrapText="1"/>
    </xf>
    <xf numFmtId="0" fontId="14" fillId="2" borderId="52" xfId="0" applyFont="1" applyFill="1" applyBorder="1" applyAlignment="1">
      <alignment horizontal="left" vertical="center" wrapText="1"/>
    </xf>
    <xf numFmtId="0" fontId="14" fillId="2" borderId="25" xfId="0" applyFont="1" applyFill="1" applyBorder="1" applyAlignment="1">
      <alignment horizontal="left" vertical="center" wrapText="1"/>
    </xf>
    <xf numFmtId="0" fontId="14" fillId="2" borderId="54" xfId="0" applyFont="1" applyFill="1" applyBorder="1" applyAlignment="1">
      <alignment horizontal="left" vertical="center" wrapText="1"/>
    </xf>
    <xf numFmtId="0" fontId="22" fillId="2" borderId="96" xfId="0" applyFont="1" applyFill="1" applyBorder="1" applyAlignment="1">
      <alignment horizontal="center" vertical="center"/>
    </xf>
    <xf numFmtId="0" fontId="22" fillId="2" borderId="120" xfId="0" applyFont="1" applyFill="1" applyBorder="1" applyAlignment="1">
      <alignment horizontal="center" vertical="center"/>
    </xf>
    <xf numFmtId="0" fontId="22" fillId="2" borderId="26" xfId="0" applyFont="1" applyFill="1" applyBorder="1" applyAlignment="1">
      <alignment horizontal="center" vertical="center"/>
    </xf>
    <xf numFmtId="0" fontId="14" fillId="2" borderId="0" xfId="0" applyFont="1" applyFill="1" applyAlignment="1">
      <alignment horizontal="left" wrapText="1"/>
    </xf>
    <xf numFmtId="0" fontId="14" fillId="2" borderId="50" xfId="0" applyFont="1" applyFill="1" applyBorder="1" applyAlignment="1">
      <alignment horizontal="left" wrapText="1"/>
    </xf>
    <xf numFmtId="0" fontId="14" fillId="2" borderId="31" xfId="0" applyFont="1" applyFill="1" applyBorder="1" applyAlignment="1">
      <alignment horizontal="left" wrapText="1"/>
    </xf>
    <xf numFmtId="0" fontId="39" fillId="0" borderId="2" xfId="6" applyBorder="1" applyAlignment="1">
      <alignment horizontal="center" vertical="center" wrapText="1"/>
    </xf>
    <xf numFmtId="0" fontId="14" fillId="2" borderId="0" xfId="0" applyFont="1" applyFill="1" applyAlignment="1">
      <alignment horizontal="left" vertical="center" wrapText="1"/>
    </xf>
    <xf numFmtId="0" fontId="14" fillId="2" borderId="53" xfId="0" applyFont="1" applyFill="1" applyBorder="1" applyAlignment="1">
      <alignment horizontal="center" vertical="center"/>
    </xf>
    <xf numFmtId="0" fontId="14" fillId="2" borderId="24" xfId="0" applyFont="1" applyFill="1" applyBorder="1" applyAlignment="1">
      <alignment horizontal="center" vertical="center"/>
    </xf>
    <xf numFmtId="0" fontId="39" fillId="0" borderId="2" xfId="6" applyBorder="1" applyAlignment="1">
      <alignment horizontal="center" vertical="center"/>
    </xf>
    <xf numFmtId="0" fontId="39" fillId="2" borderId="45" xfId="6" applyFill="1" applyBorder="1" applyAlignment="1">
      <alignment horizontal="center" vertical="center"/>
    </xf>
    <xf numFmtId="0" fontId="39" fillId="2" borderId="31" xfId="6" applyFill="1" applyBorder="1" applyAlignment="1">
      <alignment horizontal="center" vertical="center"/>
    </xf>
    <xf numFmtId="0" fontId="39" fillId="2" borderId="51" xfId="6" applyFill="1" applyBorder="1" applyAlignment="1">
      <alignment horizontal="center"/>
    </xf>
    <xf numFmtId="0" fontId="39" fillId="2" borderId="52" xfId="6" applyFill="1" applyBorder="1" applyAlignment="1">
      <alignment horizontal="center"/>
    </xf>
    <xf numFmtId="0" fontId="39" fillId="2" borderId="50" xfId="6" applyFill="1" applyBorder="1" applyAlignment="1">
      <alignment horizontal="center" vertical="center"/>
    </xf>
    <xf numFmtId="41" fontId="19" fillId="0" borderId="105" xfId="4" applyFont="1" applyBorder="1" applyAlignment="1" applyProtection="1">
      <alignment horizontal="center" vertical="center" textRotation="90"/>
    </xf>
    <xf numFmtId="41" fontId="19" fillId="0" borderId="57" xfId="4" applyFont="1" applyBorder="1" applyAlignment="1" applyProtection="1">
      <alignment horizontal="center" vertical="center" textRotation="90"/>
    </xf>
    <xf numFmtId="41" fontId="5" fillId="18" borderId="106" xfId="4" applyFont="1" applyFill="1" applyBorder="1" applyAlignment="1" applyProtection="1">
      <alignment horizontal="center" vertical="center" textRotation="90"/>
    </xf>
    <xf numFmtId="41" fontId="5" fillId="18" borderId="97" xfId="4" applyFont="1" applyFill="1" applyBorder="1" applyAlignment="1" applyProtection="1">
      <alignment horizontal="center" vertical="center" textRotation="90"/>
    </xf>
    <xf numFmtId="0" fontId="20" fillId="9" borderId="58" xfId="0" applyFont="1" applyFill="1" applyBorder="1" applyAlignment="1">
      <alignment horizontal="center" vertical="center"/>
    </xf>
    <xf numFmtId="0" fontId="20" fillId="9" borderId="59" xfId="0" applyFont="1" applyFill="1" applyBorder="1" applyAlignment="1">
      <alignment horizontal="center" vertical="center"/>
    </xf>
    <xf numFmtId="41" fontId="37" fillId="0" borderId="104" xfId="4" applyFont="1" applyBorder="1" applyAlignment="1" applyProtection="1">
      <alignment horizontal="center" vertical="center"/>
    </xf>
    <xf numFmtId="41" fontId="37" fillId="0" borderId="56" xfId="4" applyFont="1" applyBorder="1" applyAlignment="1" applyProtection="1">
      <alignment horizontal="center" vertical="center"/>
    </xf>
    <xf numFmtId="41" fontId="37" fillId="0" borderId="106" xfId="4" applyFont="1" applyBorder="1" applyAlignment="1" applyProtection="1">
      <alignment horizontal="center" vertical="center" textRotation="90"/>
    </xf>
    <xf numFmtId="41" fontId="37" fillId="0" borderId="97" xfId="4" applyFont="1" applyBorder="1" applyAlignment="1" applyProtection="1">
      <alignment horizontal="center" vertical="center" textRotation="90"/>
    </xf>
    <xf numFmtId="41" fontId="19" fillId="0" borderId="112" xfId="4" applyFont="1" applyBorder="1" applyAlignment="1" applyProtection="1">
      <alignment horizontal="center" vertical="center" textRotation="90"/>
    </xf>
    <xf numFmtId="41" fontId="19" fillId="0" borderId="113" xfId="4" applyFont="1" applyBorder="1" applyAlignment="1" applyProtection="1">
      <alignment horizontal="center" vertical="center" textRotation="90"/>
    </xf>
    <xf numFmtId="0" fontId="30" fillId="0" borderId="9" xfId="0" applyFont="1" applyBorder="1" applyAlignment="1">
      <alignment horizontal="center"/>
    </xf>
    <xf numFmtId="0" fontId="30" fillId="0" borderId="20" xfId="0" applyFont="1" applyBorder="1" applyAlignment="1">
      <alignment horizontal="center"/>
    </xf>
    <xf numFmtId="0" fontId="30" fillId="0" borderId="22" xfId="0" applyFont="1" applyBorder="1" applyAlignment="1">
      <alignment horizontal="center"/>
    </xf>
    <xf numFmtId="0" fontId="19" fillId="14" borderId="77" xfId="0" applyFont="1" applyFill="1" applyBorder="1" applyAlignment="1">
      <alignment horizontal="center" vertical="center"/>
    </xf>
    <xf numFmtId="0" fontId="19" fillId="14" borderId="78" xfId="0" applyFont="1" applyFill="1" applyBorder="1" applyAlignment="1">
      <alignment horizontal="center" vertical="center"/>
    </xf>
    <xf numFmtId="0" fontId="26" fillId="7" borderId="9" xfId="0" applyFont="1" applyFill="1" applyBorder="1" applyAlignment="1">
      <alignment horizontal="center"/>
    </xf>
    <xf numFmtId="0" fontId="26" fillId="7" borderId="22" xfId="0" applyFont="1" applyFill="1" applyBorder="1" applyAlignment="1">
      <alignment horizontal="center"/>
    </xf>
    <xf numFmtId="0" fontId="20" fillId="12" borderId="98" xfId="0" applyFont="1" applyFill="1" applyBorder="1" applyAlignment="1">
      <alignment horizontal="center" vertical="center"/>
    </xf>
    <xf numFmtId="0" fontId="20" fillId="12" borderId="99" xfId="0" applyFont="1" applyFill="1" applyBorder="1" applyAlignment="1">
      <alignment horizontal="center" vertical="center"/>
    </xf>
    <xf numFmtId="0" fontId="20" fillId="13" borderId="100" xfId="0" applyFont="1" applyFill="1" applyBorder="1" applyAlignment="1">
      <alignment horizontal="center" vertical="center"/>
    </xf>
    <xf numFmtId="0" fontId="20" fillId="13" borderId="101" xfId="0" applyFont="1" applyFill="1" applyBorder="1" applyAlignment="1">
      <alignment horizontal="center" vertical="center"/>
    </xf>
    <xf numFmtId="0" fontId="1" fillId="0" borderId="2" xfId="0" applyFont="1" applyBorder="1" applyAlignment="1">
      <alignment horizontal="center"/>
    </xf>
    <xf numFmtId="0" fontId="1" fillId="0" borderId="96" xfId="0" applyFont="1" applyBorder="1" applyAlignment="1">
      <alignment horizontal="center"/>
    </xf>
    <xf numFmtId="0" fontId="19" fillId="0" borderId="2" xfId="0" applyFont="1" applyBorder="1" applyAlignment="1">
      <alignment horizontal="center" vertical="center" wrapText="1"/>
    </xf>
    <xf numFmtId="0" fontId="19" fillId="0" borderId="45" xfId="0" applyFont="1" applyBorder="1" applyAlignment="1">
      <alignment horizontal="center" vertical="center" wrapText="1"/>
    </xf>
    <xf numFmtId="0" fontId="5" fillId="0" borderId="31" xfId="0" applyFont="1" applyBorder="1" applyAlignment="1">
      <alignment horizontal="center"/>
    </xf>
    <xf numFmtId="0" fontId="5" fillId="0" borderId="2" xfId="0" applyFont="1" applyBorder="1" applyAlignment="1">
      <alignment horizontal="center"/>
    </xf>
    <xf numFmtId="0" fontId="5" fillId="0" borderId="45" xfId="0" applyFont="1" applyBorder="1" applyAlignment="1">
      <alignment horizontal="center"/>
    </xf>
    <xf numFmtId="49" fontId="28" fillId="11" borderId="79" xfId="0" applyNumberFormat="1" applyFont="1" applyFill="1" applyBorder="1" applyAlignment="1">
      <alignment horizontal="center" vertical="center" wrapText="1"/>
    </xf>
    <xf numFmtId="49" fontId="28" fillId="11" borderId="80" xfId="0" applyNumberFormat="1" applyFont="1" applyFill="1" applyBorder="1" applyAlignment="1">
      <alignment horizontal="center" vertical="center" wrapText="1"/>
    </xf>
    <xf numFmtId="49" fontId="28" fillId="11" borderId="84" xfId="0" applyNumberFormat="1" applyFont="1" applyFill="1" applyBorder="1" applyAlignment="1">
      <alignment horizontal="center" vertical="center" wrapText="1"/>
    </xf>
    <xf numFmtId="49" fontId="28" fillId="11" borderId="85" xfId="0" applyNumberFormat="1" applyFont="1" applyFill="1" applyBorder="1" applyAlignment="1">
      <alignment horizontal="center" vertical="center" wrapText="1"/>
    </xf>
    <xf numFmtId="0" fontId="19" fillId="16" borderId="77" xfId="0" applyFont="1" applyFill="1" applyBorder="1" applyAlignment="1">
      <alignment horizontal="center" vertical="center"/>
    </xf>
    <xf numFmtId="0" fontId="19" fillId="16" borderId="78" xfId="0" applyFont="1" applyFill="1" applyBorder="1" applyAlignment="1">
      <alignment horizontal="center" vertical="center"/>
    </xf>
    <xf numFmtId="0" fontId="20" fillId="16" borderId="86" xfId="0" applyFont="1" applyFill="1" applyBorder="1" applyAlignment="1">
      <alignment horizontal="center" vertical="center"/>
    </xf>
    <xf numFmtId="0" fontId="20" fillId="16" borderId="87" xfId="0" applyFont="1" applyFill="1" applyBorder="1" applyAlignment="1">
      <alignment horizontal="center" vertical="center"/>
    </xf>
    <xf numFmtId="0" fontId="20" fillId="15" borderId="98" xfId="0" applyFont="1" applyFill="1" applyBorder="1" applyAlignment="1">
      <alignment horizontal="center" vertical="center"/>
    </xf>
    <xf numFmtId="0" fontId="20" fillId="15" borderId="99" xfId="0" applyFont="1" applyFill="1" applyBorder="1" applyAlignment="1">
      <alignment horizontal="center" vertical="center"/>
    </xf>
    <xf numFmtId="49" fontId="27" fillId="11" borderId="90" xfId="2" applyNumberFormat="1" applyFont="1" applyFill="1" applyBorder="1" applyAlignment="1">
      <alignment horizontal="center" vertical="center"/>
    </xf>
    <xf numFmtId="49" fontId="27" fillId="11" borderId="91" xfId="2" applyNumberFormat="1" applyFont="1" applyFill="1" applyBorder="1" applyAlignment="1">
      <alignment horizontal="center" vertical="center"/>
    </xf>
    <xf numFmtId="0" fontId="20" fillId="17" borderId="58" xfId="0" applyFont="1" applyFill="1" applyBorder="1" applyAlignment="1">
      <alignment horizontal="center" vertical="center"/>
    </xf>
    <xf numFmtId="0" fontId="20" fillId="17" borderId="71" xfId="0" applyFont="1" applyFill="1" applyBorder="1" applyAlignment="1">
      <alignment horizontal="center" vertical="center"/>
    </xf>
    <xf numFmtId="49" fontId="27" fillId="11" borderId="92" xfId="2" applyNumberFormat="1" applyFont="1" applyFill="1" applyBorder="1" applyAlignment="1">
      <alignment horizontal="center" vertical="center"/>
    </xf>
    <xf numFmtId="49" fontId="27" fillId="11" borderId="93" xfId="2" applyNumberFormat="1" applyFont="1" applyFill="1" applyBorder="1" applyAlignment="1">
      <alignment horizontal="center" vertical="center"/>
    </xf>
    <xf numFmtId="0" fontId="2" fillId="0" borderId="2" xfId="0" applyFont="1" applyBorder="1" applyAlignment="1" applyProtection="1">
      <alignment horizontal="left" vertical="center"/>
      <protection locked="0"/>
    </xf>
    <xf numFmtId="0" fontId="2" fillId="0" borderId="2" xfId="0" applyFont="1" applyBorder="1" applyAlignment="1" applyProtection="1">
      <alignment horizontal="left" vertical="center" wrapText="1"/>
      <protection locked="0"/>
    </xf>
    <xf numFmtId="0" fontId="2" fillId="2" borderId="2" xfId="0" applyFont="1" applyFill="1" applyBorder="1" applyAlignment="1" applyProtection="1">
      <alignment horizontal="left" vertical="center" wrapText="1"/>
      <protection locked="0"/>
    </xf>
    <xf numFmtId="49" fontId="27" fillId="11" borderId="119" xfId="2" applyNumberFormat="1" applyFont="1" applyFill="1" applyBorder="1" applyAlignment="1">
      <alignment horizontal="center" vertical="center"/>
    </xf>
    <xf numFmtId="49" fontId="27" fillId="11" borderId="94" xfId="2" applyNumberFormat="1" applyFont="1" applyFill="1" applyBorder="1" applyAlignment="1">
      <alignment horizontal="center" vertical="center"/>
    </xf>
    <xf numFmtId="49" fontId="27" fillId="11" borderId="95" xfId="2" applyNumberFormat="1" applyFont="1" applyFill="1" applyBorder="1" applyAlignment="1">
      <alignment horizontal="center" vertical="center"/>
    </xf>
    <xf numFmtId="0" fontId="0" fillId="0" borderId="53" xfId="0" applyBorder="1" applyAlignment="1">
      <alignment horizontal="center"/>
    </xf>
    <xf numFmtId="0" fontId="0" fillId="0" borderId="12" xfId="0" applyBorder="1" applyAlignment="1">
      <alignment horizontal="center"/>
    </xf>
    <xf numFmtId="0" fontId="0" fillId="0" borderId="24" xfId="0" applyBorder="1" applyAlignment="1">
      <alignment horizontal="center"/>
    </xf>
    <xf numFmtId="0" fontId="0" fillId="0" borderId="54" xfId="0" applyBorder="1" applyAlignment="1">
      <alignment horizontal="center"/>
    </xf>
    <xf numFmtId="0" fontId="12" fillId="0" borderId="51" xfId="0" applyFont="1" applyBorder="1" applyAlignment="1">
      <alignment horizontal="center" vertical="center" wrapText="1"/>
    </xf>
    <xf numFmtId="0" fontId="12" fillId="0" borderId="23" xfId="0" applyFont="1" applyBorder="1" applyAlignment="1">
      <alignment horizontal="center" vertical="center" wrapText="1"/>
    </xf>
    <xf numFmtId="0" fontId="12" fillId="0" borderId="52" xfId="0" applyFont="1" applyBorder="1" applyAlignment="1">
      <alignment horizontal="center" vertical="center" wrapText="1"/>
    </xf>
    <xf numFmtId="0" fontId="12" fillId="0" borderId="53" xfId="0" applyFont="1" applyBorder="1" applyAlignment="1">
      <alignment horizontal="center" vertical="center" wrapText="1"/>
    </xf>
    <xf numFmtId="0" fontId="12" fillId="0" borderId="0" xfId="0" applyFont="1" applyAlignment="1">
      <alignment horizontal="center" vertical="center" wrapText="1"/>
    </xf>
    <xf numFmtId="0" fontId="12" fillId="0" borderId="12" xfId="0" applyFont="1" applyBorder="1" applyAlignment="1">
      <alignment horizontal="center" vertical="center" wrapText="1"/>
    </xf>
    <xf numFmtId="0" fontId="12" fillId="0" borderId="24" xfId="0" applyFont="1" applyBorder="1" applyAlignment="1">
      <alignment horizontal="center" vertical="center" wrapText="1"/>
    </xf>
    <xf numFmtId="0" fontId="12" fillId="0" borderId="25" xfId="0" applyFont="1" applyBorder="1" applyAlignment="1">
      <alignment horizontal="center" vertical="center" wrapText="1"/>
    </xf>
    <xf numFmtId="0" fontId="12" fillId="0" borderId="54" xfId="0" applyFont="1" applyBorder="1" applyAlignment="1">
      <alignment horizontal="center" vertical="center" wrapText="1"/>
    </xf>
    <xf numFmtId="0" fontId="12" fillId="0" borderId="2" xfId="0" applyFont="1" applyBorder="1" applyAlignment="1">
      <alignment horizontal="center" vertical="center" wrapText="1"/>
    </xf>
    <xf numFmtId="0" fontId="12" fillId="0" borderId="45" xfId="0" applyFont="1" applyBorder="1" applyAlignment="1">
      <alignment horizontal="center" vertical="center" wrapText="1"/>
    </xf>
    <xf numFmtId="168" fontId="32" fillId="0" borderId="55" xfId="0" applyNumberFormat="1" applyFont="1" applyBorder="1" applyAlignment="1">
      <alignment horizontal="center" vertical="center"/>
    </xf>
    <xf numFmtId="168" fontId="32" fillId="0" borderId="32" xfId="0" applyNumberFormat="1" applyFont="1" applyBorder="1" applyAlignment="1">
      <alignment horizontal="center" vertical="center"/>
    </xf>
    <xf numFmtId="0" fontId="12" fillId="0" borderId="31" xfId="0" applyFont="1" applyBorder="1" applyAlignment="1">
      <alignment horizontal="center" vertical="center" wrapText="1"/>
    </xf>
    <xf numFmtId="0" fontId="29" fillId="0" borderId="55" xfId="0" applyFont="1" applyBorder="1" applyAlignment="1">
      <alignment horizontal="center" vertical="center" wrapText="1"/>
    </xf>
    <xf numFmtId="0" fontId="29" fillId="0" borderId="32" xfId="0" applyFont="1" applyBorder="1" applyAlignment="1">
      <alignment horizontal="center" vertical="center" wrapText="1"/>
    </xf>
    <xf numFmtId="0" fontId="5" fillId="0" borderId="9" xfId="0" applyFont="1" applyBorder="1" applyAlignment="1">
      <alignment horizontal="center" vertical="center"/>
    </xf>
    <xf numFmtId="0" fontId="5" fillId="0" borderId="20" xfId="0" applyFont="1" applyBorder="1" applyAlignment="1">
      <alignment horizontal="center" vertical="center"/>
    </xf>
    <xf numFmtId="0" fontId="5" fillId="0" borderId="22" xfId="0" applyFont="1" applyBorder="1" applyAlignment="1">
      <alignment horizontal="center" vertical="center"/>
    </xf>
    <xf numFmtId="0" fontId="27" fillId="0" borderId="117" xfId="0" applyFont="1" applyBorder="1" applyAlignment="1">
      <alignment horizontal="center" vertical="center"/>
    </xf>
    <xf numFmtId="0" fontId="27" fillId="0" borderId="118" xfId="0" applyFont="1" applyBorder="1" applyAlignment="1">
      <alignment horizontal="center" vertical="center"/>
    </xf>
    <xf numFmtId="0" fontId="34" fillId="0" borderId="103" xfId="0" applyFont="1" applyBorder="1" applyAlignment="1">
      <alignment horizontal="center" vertical="center"/>
    </xf>
    <xf numFmtId="0" fontId="34" fillId="0" borderId="107" xfId="0" applyFont="1" applyBorder="1" applyAlignment="1">
      <alignment horizontal="center" vertical="center"/>
    </xf>
    <xf numFmtId="0" fontId="34" fillId="0" borderId="108" xfId="0" applyFont="1" applyBorder="1" applyAlignment="1">
      <alignment horizontal="center" vertical="center"/>
    </xf>
    <xf numFmtId="41" fontId="37" fillId="0" borderId="28" xfId="4" applyFont="1" applyBorder="1" applyAlignment="1" applyProtection="1">
      <alignment horizontal="center" vertical="center" textRotation="90" wrapText="1"/>
    </xf>
    <xf numFmtId="41" fontId="37" fillId="0" borderId="29" xfId="4" applyFont="1" applyBorder="1" applyAlignment="1" applyProtection="1">
      <alignment horizontal="center" vertical="center" textRotation="90" wrapText="1"/>
    </xf>
    <xf numFmtId="41" fontId="37" fillId="0" borderId="30" xfId="4" applyFont="1" applyBorder="1" applyAlignment="1" applyProtection="1">
      <alignment horizontal="center" vertical="center" textRotation="90" wrapText="1"/>
    </xf>
    <xf numFmtId="0" fontId="22" fillId="0" borderId="28" xfId="0" applyFont="1" applyBorder="1" applyAlignment="1">
      <alignment horizontal="center" vertical="center" textRotation="90" wrapText="1"/>
    </xf>
    <xf numFmtId="0" fontId="22" fillId="0" borderId="29" xfId="0" applyFont="1" applyBorder="1" applyAlignment="1">
      <alignment horizontal="center" vertical="center" textRotation="90" wrapText="1"/>
    </xf>
    <xf numFmtId="0" fontId="22" fillId="0" borderId="6" xfId="0" applyFont="1" applyBorder="1" applyAlignment="1">
      <alignment horizontal="center" vertical="center" textRotation="90" wrapText="1"/>
    </xf>
    <xf numFmtId="41" fontId="5" fillId="18" borderId="35" xfId="4" applyFont="1" applyFill="1" applyBorder="1" applyAlignment="1" applyProtection="1">
      <alignment horizontal="right" vertical="center"/>
    </xf>
    <xf numFmtId="41" fontId="5" fillId="18" borderId="34" xfId="4" applyFont="1" applyFill="1" applyBorder="1" applyAlignment="1" applyProtection="1">
      <alignment horizontal="right" vertical="center"/>
    </xf>
    <xf numFmtId="0" fontId="27" fillId="0" borderId="117" xfId="0" applyFont="1" applyBorder="1" applyAlignment="1">
      <alignment horizontal="center"/>
    </xf>
    <xf numFmtId="0" fontId="8" fillId="0" borderId="5" xfId="0" applyFont="1" applyBorder="1" applyAlignment="1" applyProtection="1">
      <alignment horizontal="left" vertical="center"/>
      <protection locked="0"/>
    </xf>
    <xf numFmtId="0" fontId="8" fillId="0" borderId="0" xfId="0" applyFont="1" applyAlignment="1" applyProtection="1">
      <alignment horizontal="left" vertical="center"/>
      <protection locked="0"/>
    </xf>
    <xf numFmtId="0" fontId="8" fillId="0" borderId="5" xfId="0" applyFont="1" applyBorder="1" applyAlignment="1">
      <alignment horizontal="left"/>
    </xf>
    <xf numFmtId="0" fontId="8" fillId="0" borderId="0" xfId="0" applyFont="1" applyAlignment="1">
      <alignment horizontal="left"/>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0" fillId="0" borderId="7" xfId="0" applyBorder="1" applyAlignment="1">
      <alignment horizontal="center" vertical="center"/>
    </xf>
    <xf numFmtId="0" fontId="0" fillId="0" borderId="10" xfId="0"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0" xfId="0" applyAlignment="1">
      <alignment horizontal="center" vertical="center"/>
    </xf>
    <xf numFmtId="0" fontId="0" fillId="0" borderId="6" xfId="0" applyBorder="1" applyAlignment="1">
      <alignment horizontal="center" vertical="center"/>
    </xf>
    <xf numFmtId="0" fontId="0" fillId="0" borderId="0" xfId="0" applyAlignment="1">
      <alignment horizontal="left"/>
    </xf>
    <xf numFmtId="0" fontId="0" fillId="0" borderId="6" xfId="0" applyBorder="1" applyAlignment="1">
      <alignment horizontal="left"/>
    </xf>
    <xf numFmtId="167" fontId="2" fillId="0" borderId="5" xfId="0" applyNumberFormat="1" applyFont="1" applyBorder="1" applyAlignment="1">
      <alignment wrapText="1"/>
    </xf>
    <xf numFmtId="167" fontId="2" fillId="0" borderId="0" xfId="0" applyNumberFormat="1" applyFont="1" applyAlignment="1">
      <alignment wrapText="1"/>
    </xf>
    <xf numFmtId="167" fontId="2" fillId="0" borderId="6" xfId="0" applyNumberFormat="1" applyFont="1" applyBorder="1" applyAlignment="1">
      <alignment wrapText="1"/>
    </xf>
    <xf numFmtId="0" fontId="0" fillId="0" borderId="3" xfId="0" applyBorder="1" applyAlignment="1">
      <alignment horizontal="center" vertical="center"/>
    </xf>
    <xf numFmtId="0" fontId="0" fillId="0" borderId="11" xfId="0" applyBorder="1" applyAlignment="1">
      <alignment horizontal="center" vertical="center"/>
    </xf>
    <xf numFmtId="0" fontId="0" fillId="0" borderId="4" xfId="0" applyBorder="1" applyAlignment="1">
      <alignment horizontal="center" vertical="center"/>
    </xf>
    <xf numFmtId="0" fontId="3" fillId="0" borderId="0" xfId="0" applyFont="1" applyAlignment="1">
      <alignment horizontal="center" vertical="center" wrapText="1"/>
    </xf>
    <xf numFmtId="0" fontId="5" fillId="0" borderId="5" xfId="0" applyFont="1" applyBorder="1" applyAlignment="1">
      <alignment horizontal="center" vertical="center" wrapText="1"/>
    </xf>
    <xf numFmtId="0" fontId="5" fillId="0" borderId="0" xfId="0" applyFont="1" applyAlignment="1">
      <alignment horizontal="center" vertical="center" wrapText="1"/>
    </xf>
    <xf numFmtId="0" fontId="5" fillId="0" borderId="6" xfId="0" applyFont="1" applyBorder="1" applyAlignment="1">
      <alignment horizontal="center" vertical="center" wrapText="1"/>
    </xf>
    <xf numFmtId="0" fontId="0" fillId="0" borderId="0" xfId="0"/>
    <xf numFmtId="0" fontId="0" fillId="0" borderId="6" xfId="0" applyBorder="1"/>
    <xf numFmtId="0" fontId="2" fillId="0" borderId="2" xfId="0" applyFont="1" applyBorder="1" applyAlignment="1" applyProtection="1">
      <alignment horizontal="center" vertical="center"/>
      <protection locked="0"/>
    </xf>
    <xf numFmtId="0" fontId="2" fillId="0" borderId="2" xfId="0" applyFont="1" applyBorder="1" applyAlignment="1" applyProtection="1">
      <alignment horizontal="center" vertical="center" wrapText="1"/>
      <protection locked="0"/>
    </xf>
    <xf numFmtId="0" fontId="2" fillId="2" borderId="2" xfId="0" applyFont="1" applyFill="1" applyBorder="1" applyAlignment="1" applyProtection="1">
      <alignment horizontal="center" vertical="center" wrapText="1"/>
      <protection locked="0"/>
    </xf>
    <xf numFmtId="0" fontId="2" fillId="0" borderId="35" xfId="0" applyFont="1" applyBorder="1" applyAlignment="1" applyProtection="1">
      <alignment horizontal="center" vertical="center"/>
      <protection locked="0"/>
    </xf>
    <xf numFmtId="0" fontId="2" fillId="0" borderId="33" xfId="0" applyFont="1" applyBorder="1" applyAlignment="1" applyProtection="1">
      <alignment horizontal="center" vertical="center"/>
      <protection locked="0"/>
    </xf>
    <xf numFmtId="0" fontId="2" fillId="0" borderId="36" xfId="0" applyFont="1" applyBorder="1" applyAlignment="1" applyProtection="1">
      <alignment horizontal="center" vertical="center"/>
      <protection locked="0"/>
    </xf>
    <xf numFmtId="0" fontId="3" fillId="0" borderId="35" xfId="0" applyFont="1" applyBorder="1" applyAlignment="1">
      <alignment horizontal="center" vertical="center" wrapText="1"/>
    </xf>
    <xf numFmtId="0" fontId="3" fillId="0" borderId="33" xfId="0" applyFont="1" applyBorder="1" applyAlignment="1">
      <alignment horizontal="center" vertical="center" wrapText="1"/>
    </xf>
    <xf numFmtId="0" fontId="3" fillId="0" borderId="36" xfId="0" applyFont="1" applyBorder="1" applyAlignment="1">
      <alignment horizontal="center" vertical="center" wrapText="1"/>
    </xf>
    <xf numFmtId="0" fontId="2" fillId="0" borderId="35" xfId="0" applyFont="1" applyBorder="1" applyAlignment="1" applyProtection="1">
      <alignment horizontal="center" vertical="center" wrapText="1"/>
      <protection locked="0"/>
    </xf>
    <xf numFmtId="0" fontId="2" fillId="0" borderId="33" xfId="0" applyFont="1" applyBorder="1" applyAlignment="1" applyProtection="1">
      <alignment horizontal="center" vertical="center" wrapText="1"/>
      <protection locked="0"/>
    </xf>
    <xf numFmtId="0" fontId="2" fillId="0" borderId="34" xfId="0" applyFont="1" applyBorder="1" applyAlignment="1" applyProtection="1">
      <alignment horizontal="center" vertical="center" wrapText="1"/>
      <protection locked="0"/>
    </xf>
    <xf numFmtId="0" fontId="11" fillId="0" borderId="55" xfId="0" applyFont="1" applyBorder="1" applyAlignment="1">
      <alignment horizontal="center" vertical="center"/>
    </xf>
    <xf numFmtId="0" fontId="11" fillId="0" borderId="122" xfId="0" applyFont="1" applyBorder="1" applyAlignment="1">
      <alignment horizontal="center" vertical="center"/>
    </xf>
    <xf numFmtId="0" fontId="11" fillId="0" borderId="32" xfId="0" applyFont="1" applyBorder="1" applyAlignment="1">
      <alignment horizontal="center" vertical="center"/>
    </xf>
    <xf numFmtId="164" fontId="11" fillId="0" borderId="121" xfId="0" applyNumberFormat="1" applyFont="1" applyBorder="1" applyAlignment="1">
      <alignment horizontal="center" vertical="center"/>
    </xf>
    <xf numFmtId="164" fontId="11" fillId="0" borderId="16" xfId="0" applyNumberFormat="1" applyFont="1" applyBorder="1" applyAlignment="1">
      <alignment horizontal="center" vertical="center"/>
    </xf>
    <xf numFmtId="0" fontId="11" fillId="0" borderId="16" xfId="0" applyFont="1" applyBorder="1" applyAlignment="1">
      <alignment horizontal="center" vertical="center"/>
    </xf>
    <xf numFmtId="164" fontId="11" fillId="0" borderId="17" xfId="0" applyNumberFormat="1" applyFont="1" applyBorder="1" applyAlignment="1">
      <alignment horizontal="center" vertical="center"/>
    </xf>
    <xf numFmtId="0" fontId="0" fillId="0" borderId="2" xfId="0" applyBorder="1" applyAlignment="1">
      <alignment horizontal="center"/>
    </xf>
    <xf numFmtId="0" fontId="11" fillId="0" borderId="9" xfId="0" applyFont="1" applyBorder="1" applyAlignment="1">
      <alignment horizontal="center" vertical="center"/>
    </xf>
    <xf numFmtId="0" fontId="11" fillId="0" borderId="20" xfId="0" applyFont="1" applyBorder="1" applyAlignment="1">
      <alignment horizontal="center" vertical="center"/>
    </xf>
    <xf numFmtId="0" fontId="11" fillId="0" borderId="22" xfId="0" applyFont="1" applyBorder="1" applyAlignment="1">
      <alignment horizontal="center" vertical="center"/>
    </xf>
    <xf numFmtId="0" fontId="0" fillId="0" borderId="10" xfId="0" applyBorder="1" applyAlignment="1">
      <alignment horizontal="left"/>
    </xf>
    <xf numFmtId="0" fontId="0" fillId="0" borderId="8" xfId="0" applyBorder="1" applyAlignment="1">
      <alignment horizontal="left"/>
    </xf>
    <xf numFmtId="0" fontId="8" fillId="0" borderId="7" xfId="0" applyFont="1" applyBorder="1" applyAlignment="1">
      <alignment horizontal="left"/>
    </xf>
    <xf numFmtId="0" fontId="8" fillId="0" borderId="10" xfId="0" applyFont="1" applyBorder="1" applyAlignment="1">
      <alignment horizontal="left"/>
    </xf>
    <xf numFmtId="167" fontId="2" fillId="0" borderId="7" xfId="0" applyNumberFormat="1" applyFont="1" applyBorder="1" applyAlignment="1">
      <alignment wrapText="1"/>
    </xf>
    <xf numFmtId="167" fontId="2" fillId="0" borderId="10" xfId="0" applyNumberFormat="1" applyFont="1" applyBorder="1" applyAlignment="1">
      <alignment wrapText="1"/>
    </xf>
    <xf numFmtId="167" fontId="2" fillId="0" borderId="8" xfId="0" applyNumberFormat="1" applyFont="1" applyBorder="1" applyAlignment="1">
      <alignment wrapText="1"/>
    </xf>
    <xf numFmtId="0" fontId="8" fillId="2" borderId="0" xfId="0" applyFont="1" applyFill="1" applyAlignment="1">
      <alignment horizontal="center"/>
    </xf>
    <xf numFmtId="167" fontId="7" fillId="0" borderId="0" xfId="0" applyNumberFormat="1" applyFont="1" applyAlignment="1">
      <alignment horizontal="right" wrapText="1"/>
    </xf>
    <xf numFmtId="0" fontId="7" fillId="0" borderId="0" xfId="0" applyFont="1" applyAlignment="1">
      <alignment horizontal="right" wrapText="1"/>
    </xf>
    <xf numFmtId="0" fontId="6" fillId="0" borderId="0" xfId="0" applyFont="1" applyAlignment="1">
      <alignment horizontal="center" vertical="center" wrapText="1"/>
    </xf>
    <xf numFmtId="0" fontId="8" fillId="0" borderId="3" xfId="0" applyFont="1" applyBorder="1" applyAlignment="1" applyProtection="1">
      <alignment horizontal="left" vertical="center"/>
      <protection locked="0"/>
    </xf>
    <xf numFmtId="0" fontId="8" fillId="0" borderId="11" xfId="0" applyFont="1" applyBorder="1" applyAlignment="1" applyProtection="1">
      <alignment horizontal="left" vertical="center"/>
      <protection locked="0"/>
    </xf>
    <xf numFmtId="167" fontId="2" fillId="0" borderId="3" xfId="0" applyNumberFormat="1" applyFont="1" applyBorder="1" applyAlignment="1">
      <alignment wrapText="1"/>
    </xf>
    <xf numFmtId="167" fontId="2" fillId="0" borderId="11" xfId="0" applyNumberFormat="1" applyFont="1" applyBorder="1" applyAlignment="1">
      <alignment wrapText="1"/>
    </xf>
    <xf numFmtId="167" fontId="2" fillId="0" borderId="4" xfId="0" applyNumberFormat="1" applyFont="1" applyBorder="1" applyAlignment="1">
      <alignment wrapText="1"/>
    </xf>
    <xf numFmtId="0" fontId="0" fillId="0" borderId="11" xfId="0" applyBorder="1"/>
    <xf numFmtId="0" fontId="0" fillId="0" borderId="4" xfId="0" applyBorder="1"/>
    <xf numFmtId="0" fontId="5" fillId="0" borderId="5" xfId="0" applyFont="1" applyBorder="1" applyAlignment="1">
      <alignment horizontal="center" vertical="center"/>
    </xf>
    <xf numFmtId="0" fontId="5" fillId="0" borderId="0" xfId="0" applyFont="1" applyAlignment="1">
      <alignment horizontal="center" vertical="center"/>
    </xf>
    <xf numFmtId="0" fontId="5" fillId="0" borderId="6" xfId="0" applyFont="1" applyBorder="1" applyAlignment="1">
      <alignment horizontal="center" vertical="center"/>
    </xf>
    <xf numFmtId="0" fontId="3" fillId="0" borderId="7"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8" xfId="0" applyFont="1" applyBorder="1" applyAlignment="1">
      <alignment horizontal="center" vertical="center" wrapText="1"/>
    </xf>
    <xf numFmtId="0" fontId="14" fillId="0" borderId="2" xfId="0" applyFont="1" applyBorder="1" applyAlignment="1">
      <alignment horizontal="center" vertical="center" wrapText="1"/>
    </xf>
    <xf numFmtId="0" fontId="3" fillId="0" borderId="1" xfId="0" applyFont="1" applyBorder="1" applyAlignment="1">
      <alignment horizontal="center" vertical="top" wrapText="1"/>
    </xf>
    <xf numFmtId="0" fontId="3" fillId="0" borderId="2" xfId="0" applyFont="1" applyBorder="1" applyAlignment="1">
      <alignment horizontal="center" vertical="top" wrapText="1"/>
    </xf>
    <xf numFmtId="0" fontId="3" fillId="0" borderId="15" xfId="0" applyFont="1" applyBorder="1" applyAlignment="1">
      <alignment horizontal="center" vertical="top" wrapText="1"/>
    </xf>
    <xf numFmtId="0" fontId="3" fillId="0" borderId="13" xfId="0" applyFont="1" applyBorder="1" applyAlignment="1">
      <alignment horizontal="center" vertical="top" wrapText="1"/>
    </xf>
    <xf numFmtId="0" fontId="5" fillId="0" borderId="2" xfId="0" applyFont="1" applyBorder="1" applyAlignment="1">
      <alignment horizontal="center" vertical="top" wrapText="1"/>
    </xf>
    <xf numFmtId="0" fontId="5" fillId="0" borderId="13" xfId="0" applyFont="1" applyBorder="1" applyAlignment="1">
      <alignment horizontal="center" vertical="top" wrapText="1"/>
    </xf>
    <xf numFmtId="0" fontId="5" fillId="0" borderId="26" xfId="0" applyFont="1" applyBorder="1" applyAlignment="1">
      <alignment horizontal="center" vertical="center" wrapText="1"/>
    </xf>
    <xf numFmtId="0" fontId="5" fillId="0" borderId="9" xfId="0" applyFont="1" applyBorder="1" applyAlignment="1">
      <alignment horizontal="center"/>
    </xf>
    <xf numFmtId="0" fontId="5" fillId="0" borderId="22" xfId="0" applyFont="1" applyBorder="1" applyAlignment="1">
      <alignment horizontal="center"/>
    </xf>
  </cellXfs>
  <cellStyles count="7">
    <cellStyle name="Hipervínculo" xfId="6" builtinId="8"/>
    <cellStyle name="Millares" xfId="1" builtinId="3"/>
    <cellStyle name="Millares [0]" xfId="4" builtinId="6"/>
    <cellStyle name="Millares 2" xfId="3" xr:uid="{00000000-0005-0000-0000-000001000000}"/>
    <cellStyle name="Normal" xfId="0" builtinId="0"/>
    <cellStyle name="Normal 2" xfId="2" xr:uid="{00000000-0005-0000-0000-000003000000}"/>
    <cellStyle name="Normal 3" xfId="5" xr:uid="{69E16525-F575-426B-B2A3-5C121C4561EF}"/>
  </cellStyles>
  <dxfs count="13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patternType="solid">
          <bgColor rgb="FFFF99FF"/>
        </patternFill>
      </fill>
    </dxf>
    <dxf>
      <fill>
        <patternFill patternType="solid">
          <bgColor rgb="FFFF99FF"/>
        </patternFill>
      </fill>
    </dxf>
    <dxf>
      <fill>
        <patternFill patternType="solid">
          <bgColor rgb="FFFF99FF"/>
        </patternFill>
      </fill>
    </dxf>
    <dxf>
      <fill>
        <patternFill patternType="solid">
          <bgColor rgb="FFFF99FF"/>
        </patternFill>
      </fill>
    </dxf>
    <dxf>
      <fill>
        <patternFill patternType="solid">
          <bgColor rgb="FFFF99FF"/>
        </patternFill>
      </fill>
    </dxf>
    <dxf>
      <fill>
        <patternFill patternType="solid">
          <bgColor rgb="FFFF99FF"/>
        </patternFill>
      </fill>
    </dxf>
    <dxf>
      <fill>
        <patternFill patternType="solid">
          <bgColor rgb="FFFF99FF"/>
        </patternFill>
      </fill>
    </dxf>
    <dxf>
      <fill>
        <patternFill patternType="solid">
          <bgColor rgb="FFFF99FF"/>
        </patternFill>
      </fill>
    </dxf>
    <dxf>
      <fill>
        <patternFill patternType="solid">
          <bgColor rgb="FFFF99FF"/>
        </patternFill>
      </fill>
    </dxf>
    <dxf>
      <fill>
        <patternFill patternType="solid">
          <bgColor rgb="FFFF99FF"/>
        </patternFill>
      </fill>
    </dxf>
    <dxf>
      <fill>
        <patternFill patternType="solid">
          <bgColor rgb="FFFF99FF"/>
        </patternFill>
      </fill>
    </dxf>
    <dxf>
      <fill>
        <patternFill patternType="solid">
          <bgColor rgb="FFFF99FF"/>
        </patternFill>
      </fill>
    </dxf>
    <dxf>
      <fill>
        <patternFill patternType="solid">
          <bgColor rgb="FFFF99FF"/>
        </patternFill>
      </fill>
    </dxf>
    <dxf>
      <fill>
        <patternFill patternType="solid">
          <bgColor rgb="FFFF99FF"/>
        </patternFill>
      </fill>
    </dxf>
    <dxf>
      <fill>
        <patternFill patternType="solid">
          <bgColor rgb="FFFF99FF"/>
        </patternFill>
      </fill>
    </dxf>
    <dxf>
      <fill>
        <patternFill patternType="solid">
          <bgColor rgb="FFFF99FF"/>
        </patternFill>
      </fill>
    </dxf>
    <dxf>
      <fill>
        <patternFill patternType="solid">
          <bgColor rgb="FFFF99FF"/>
        </patternFill>
      </fill>
    </dxf>
    <dxf>
      <fill>
        <patternFill patternType="solid">
          <bgColor rgb="FFFF99FF"/>
        </patternFill>
      </fill>
    </dxf>
    <dxf>
      <fill>
        <patternFill patternType="solid">
          <bgColor rgb="FFFF99FF"/>
        </patternFill>
      </fill>
    </dxf>
    <dxf>
      <fill>
        <patternFill patternType="solid">
          <bgColor rgb="FFFF99FF"/>
        </patternFill>
      </fill>
    </dxf>
    <dxf>
      <fill>
        <patternFill patternType="solid">
          <bgColor rgb="FFFF99FF"/>
        </patternFill>
      </fill>
    </dxf>
    <dxf>
      <fill>
        <patternFill patternType="solid">
          <bgColor rgb="FFFF99FF"/>
        </patternFill>
      </fill>
    </dxf>
    <dxf>
      <fill>
        <patternFill patternType="solid">
          <bgColor rgb="FFFF99FF"/>
        </patternFill>
      </fill>
    </dxf>
    <dxf>
      <fill>
        <patternFill patternType="solid">
          <bgColor rgb="FFFF99FF"/>
        </patternFill>
      </fill>
    </dxf>
    <dxf>
      <fill>
        <patternFill patternType="solid">
          <bgColor rgb="FFFF99FF"/>
        </patternFill>
      </fill>
    </dxf>
    <dxf>
      <fill>
        <patternFill patternType="solid">
          <bgColor rgb="FFFF99FF"/>
        </patternFill>
      </fill>
    </dxf>
    <dxf>
      <fill>
        <patternFill patternType="solid">
          <bgColor rgb="FFFF99FF"/>
        </patternFill>
      </fill>
    </dxf>
    <dxf>
      <fill>
        <patternFill patternType="solid">
          <bgColor rgb="FFFF99FF"/>
        </patternFill>
      </fill>
    </dxf>
    <dxf>
      <fill>
        <patternFill patternType="solid">
          <bgColor rgb="FFFF99FF"/>
        </patternFill>
      </fill>
    </dxf>
    <dxf>
      <fill>
        <patternFill patternType="solid">
          <bgColor rgb="FFFF99FF"/>
        </patternFill>
      </fill>
    </dxf>
    <dxf>
      <fill>
        <patternFill patternType="solid">
          <bgColor rgb="FFFF99FF"/>
        </patternFill>
      </fill>
    </dxf>
    <dxf>
      <fill>
        <patternFill patternType="solid">
          <bgColor rgb="FFFF99FF"/>
        </patternFill>
      </fill>
    </dxf>
    <dxf>
      <fill>
        <patternFill patternType="solid">
          <bgColor rgb="FFFF99FF"/>
        </patternFill>
      </fill>
    </dxf>
    <dxf>
      <fill>
        <patternFill patternType="solid">
          <bgColor rgb="FFFF99FF"/>
        </patternFill>
      </fill>
    </dxf>
    <dxf>
      <fill>
        <patternFill patternType="solid">
          <bgColor rgb="FFFF99FF"/>
        </patternFill>
      </fill>
    </dxf>
    <dxf>
      <fill>
        <patternFill patternType="solid">
          <bgColor rgb="FFFF99FF"/>
        </patternFill>
      </fill>
    </dxf>
    <dxf>
      <fill>
        <patternFill patternType="solid">
          <bgColor rgb="FFFF99FF"/>
        </patternFill>
      </fill>
    </dxf>
    <dxf>
      <fill>
        <patternFill patternType="solid">
          <bgColor rgb="FFFF99FF"/>
        </patternFill>
      </fill>
    </dxf>
    <dxf>
      <fill>
        <patternFill patternType="solid">
          <bgColor rgb="FFFF99FF"/>
        </patternFill>
      </fill>
    </dxf>
    <dxf>
      <fill>
        <patternFill patternType="solid">
          <bgColor rgb="FFFF99FF"/>
        </patternFill>
      </fill>
    </dxf>
    <dxf>
      <fill>
        <patternFill patternType="solid">
          <bgColor rgb="FFFF99FF"/>
        </patternFill>
      </fill>
    </dxf>
    <dxf>
      <fill>
        <patternFill>
          <bgColor rgb="FFFFFFCC"/>
        </patternFill>
      </fill>
    </dxf>
    <dxf>
      <fill>
        <patternFill>
          <bgColor rgb="FFFFFFCC"/>
        </patternFill>
      </fill>
    </dxf>
    <dxf>
      <fill>
        <patternFill>
          <bgColor theme="3" tint="0.79998168889431442"/>
        </patternFill>
      </fill>
    </dxf>
    <dxf>
      <font>
        <color rgb="FF9C0006"/>
      </font>
      <fill>
        <patternFill>
          <bgColor rgb="FF92D050"/>
        </patternFill>
      </fill>
    </dxf>
    <dxf>
      <font>
        <color rgb="FF9C0006"/>
      </font>
      <fill>
        <patternFill>
          <bgColor rgb="FFFFC7CE"/>
        </patternFill>
      </fill>
    </dxf>
    <dxf>
      <fill>
        <patternFill>
          <bgColor theme="3" tint="0.79998168889431442"/>
        </patternFill>
      </fill>
    </dxf>
    <dxf>
      <fill>
        <patternFill>
          <bgColor rgb="FFFFFFCC"/>
        </patternFill>
      </fill>
    </dxf>
    <dxf>
      <fill>
        <patternFill>
          <bgColor rgb="FFFFFFCC"/>
        </patternFill>
      </fill>
    </dxf>
    <dxf>
      <font>
        <color rgb="FF9C0006"/>
      </font>
      <fill>
        <patternFill>
          <bgColor rgb="FFFFC7CE"/>
        </patternFill>
      </fill>
    </dxf>
    <dxf>
      <font>
        <color rgb="FF9C0006"/>
      </font>
      <fill>
        <patternFill>
          <bgColor rgb="FF92D050"/>
        </patternFill>
      </fill>
    </dxf>
    <dxf>
      <fill>
        <patternFill patternType="solid">
          <bgColor rgb="FFFF99FF"/>
        </patternFill>
      </fill>
    </dxf>
    <dxf>
      <font>
        <b val="0"/>
        <i val="0"/>
        <strike val="0"/>
        <condense val="0"/>
        <extend val="0"/>
        <outline val="0"/>
        <shadow val="0"/>
        <u val="none"/>
        <vertAlign val="baseline"/>
        <sz val="11"/>
        <color theme="1"/>
        <name val="Arial Narrow"/>
        <scheme val="none"/>
      </font>
    </dxf>
    <dxf>
      <font>
        <b val="0"/>
        <i val="0"/>
        <strike val="0"/>
        <condense val="0"/>
        <extend val="0"/>
        <outline val="0"/>
        <shadow val="0"/>
        <u val="none"/>
        <vertAlign val="baseline"/>
        <sz val="11"/>
        <color theme="1"/>
        <name val="Arial Narrow"/>
        <scheme val="none"/>
      </font>
    </dxf>
    <dxf>
      <font>
        <b val="0"/>
        <i val="0"/>
        <strike val="0"/>
        <condense val="0"/>
        <extend val="0"/>
        <outline val="0"/>
        <shadow val="0"/>
        <u val="none"/>
        <vertAlign val="baseline"/>
        <sz val="11"/>
        <color theme="1"/>
        <name val="Arial Narrow"/>
        <scheme val="none"/>
      </font>
    </dxf>
    <dxf>
      <font>
        <b val="0"/>
        <i val="0"/>
        <strike val="0"/>
        <condense val="0"/>
        <extend val="0"/>
        <outline val="0"/>
        <shadow val="0"/>
        <u val="none"/>
        <vertAlign val="baseline"/>
        <sz val="11"/>
        <color theme="1"/>
        <name val="Arial Narrow"/>
        <scheme val="none"/>
      </font>
      <fill>
        <patternFill patternType="solid">
          <fgColor theme="4" tint="0.79998168889431442"/>
          <bgColor theme="4" tint="0.79998168889431442"/>
        </patternFill>
      </fill>
      <border diagonalUp="0" diagonalDown="0">
        <left style="thin">
          <color theme="4" tint="0.39997558519241921"/>
        </left>
        <right style="thin">
          <color theme="4" tint="0.39997558519241921"/>
        </right>
        <top style="thin">
          <color theme="4" tint="0.39997558519241921"/>
        </top>
        <bottom style="thin">
          <color theme="4" tint="0.39997558519241921"/>
        </bottom>
        <vertical/>
        <horizontal/>
      </border>
    </dxf>
    <dxf>
      <border outline="0">
        <bottom style="thin">
          <color theme="4" tint="0.39997558519241921"/>
        </bottom>
      </border>
    </dxf>
    <dxf>
      <font>
        <b val="0"/>
        <i val="0"/>
        <strike val="0"/>
        <condense val="0"/>
        <extend val="0"/>
        <outline val="0"/>
        <shadow val="0"/>
        <u val="none"/>
        <vertAlign val="baseline"/>
        <sz val="11"/>
        <color theme="1"/>
        <name val="Arial Narrow"/>
        <scheme val="none"/>
      </font>
      <fill>
        <patternFill patternType="solid">
          <fgColor theme="4" tint="0.79998168889431442"/>
          <bgColor theme="4" tint="0.79998168889431442"/>
        </patternFill>
      </fill>
    </dxf>
    <dxf>
      <font>
        <b val="0"/>
        <i val="0"/>
        <strike val="0"/>
        <condense val="0"/>
        <extend val="0"/>
        <outline val="0"/>
        <shadow val="0"/>
        <u val="none"/>
        <vertAlign val="baseline"/>
        <sz val="11"/>
        <color theme="1"/>
        <name val="Arial Narrow"/>
        <scheme val="none"/>
      </font>
    </dxf>
    <dxf>
      <font>
        <b val="0"/>
        <i val="0"/>
        <strike val="0"/>
        <condense val="0"/>
        <extend val="0"/>
        <outline val="0"/>
        <shadow val="0"/>
        <u val="none"/>
        <vertAlign val="baseline"/>
        <sz val="11"/>
        <color theme="1"/>
        <name val="Arial Narrow"/>
        <scheme val="none"/>
      </font>
      <fill>
        <patternFill patternType="solid">
          <fgColor theme="4" tint="0.79998168889431442"/>
          <bgColor theme="4" tint="0.79998168889431442"/>
        </patternFill>
      </fill>
      <border diagonalUp="0" diagonalDown="0">
        <left style="thin">
          <color theme="4" tint="0.39997558519241921"/>
        </left>
        <right style="thin">
          <color theme="4" tint="0.39997558519241921"/>
        </right>
        <top style="thin">
          <color theme="4" tint="0.39997558519241921"/>
        </top>
        <bottom style="thin">
          <color theme="4" tint="0.39997558519241921"/>
        </bottom>
        <vertical/>
        <horizontal/>
      </border>
    </dxf>
    <dxf>
      <border outline="0">
        <bottom style="thin">
          <color theme="4" tint="0.39997558519241921"/>
        </bottom>
      </border>
    </dxf>
    <dxf>
      <font>
        <b val="0"/>
        <i val="0"/>
        <strike val="0"/>
        <condense val="0"/>
        <extend val="0"/>
        <outline val="0"/>
        <shadow val="0"/>
        <u val="none"/>
        <vertAlign val="baseline"/>
        <sz val="11"/>
        <color theme="1"/>
        <name val="Arial Narrow"/>
        <scheme val="none"/>
      </font>
      <fill>
        <patternFill patternType="solid">
          <fgColor theme="4" tint="0.79998168889431442"/>
          <bgColor theme="4" tint="0.79998168889431442"/>
        </patternFill>
      </fill>
    </dxf>
    <dxf>
      <font>
        <b val="0"/>
        <i val="0"/>
        <strike val="0"/>
        <condense val="0"/>
        <extend val="0"/>
        <outline val="0"/>
        <shadow val="0"/>
        <u val="none"/>
        <vertAlign val="baseline"/>
        <sz val="11"/>
        <color theme="1"/>
        <name val="Arial Narrow"/>
        <scheme val="none"/>
      </font>
    </dxf>
    <dxf>
      <font>
        <b val="0"/>
        <i val="0"/>
        <strike val="0"/>
        <condense val="0"/>
        <extend val="0"/>
        <outline val="0"/>
        <shadow val="0"/>
        <u val="none"/>
        <vertAlign val="baseline"/>
        <sz val="11"/>
        <color theme="1"/>
        <name val="Arial Narrow"/>
        <scheme val="none"/>
      </font>
      <fill>
        <patternFill patternType="solid">
          <fgColor theme="4" tint="0.79998168889431442"/>
          <bgColor theme="4" tint="0.79998168889431442"/>
        </patternFill>
      </fill>
      <border diagonalUp="0" diagonalDown="0">
        <left style="thin">
          <color theme="4" tint="0.39997558519241921"/>
        </left>
        <right style="thin">
          <color theme="4" tint="0.39997558519241921"/>
        </right>
        <top style="thin">
          <color theme="4" tint="0.39997558519241921"/>
        </top>
        <bottom style="thin">
          <color theme="4" tint="0.39997558519241921"/>
        </bottom>
        <vertical/>
        <horizontal/>
      </border>
    </dxf>
    <dxf>
      <border outline="0">
        <bottom style="thin">
          <color theme="4" tint="0.39997558519241921"/>
        </bottom>
      </border>
    </dxf>
    <dxf>
      <font>
        <b val="0"/>
        <i val="0"/>
        <strike val="0"/>
        <condense val="0"/>
        <extend val="0"/>
        <outline val="0"/>
        <shadow val="0"/>
        <u val="none"/>
        <vertAlign val="baseline"/>
        <sz val="11"/>
        <color theme="1"/>
        <name val="Arial Narrow"/>
        <scheme val="none"/>
      </font>
      <fill>
        <patternFill patternType="solid">
          <fgColor theme="4" tint="0.79998168889431442"/>
          <bgColor theme="4" tint="0.79998168889431442"/>
        </patternFill>
      </fill>
    </dxf>
    <dxf>
      <font>
        <b val="0"/>
        <i val="0"/>
        <strike val="0"/>
        <condense val="0"/>
        <extend val="0"/>
        <outline val="0"/>
        <shadow val="0"/>
        <u val="none"/>
        <vertAlign val="baseline"/>
        <sz val="11"/>
        <color theme="1"/>
        <name val="Arial Narrow"/>
        <scheme val="none"/>
      </font>
    </dxf>
    <dxf>
      <font>
        <b val="0"/>
        <i val="0"/>
        <strike val="0"/>
        <condense val="0"/>
        <extend val="0"/>
        <outline val="0"/>
        <shadow val="0"/>
        <u val="none"/>
        <vertAlign val="baseline"/>
        <sz val="11"/>
        <color theme="1"/>
        <name val="Arial Narrow"/>
        <scheme val="none"/>
      </font>
      <border diagonalUp="0" diagonalDown="0">
        <left style="thin">
          <color theme="4" tint="0.39997558519241921"/>
        </left>
        <right style="thin">
          <color theme="4" tint="0.39997558519241921"/>
        </right>
        <top style="thin">
          <color theme="4" tint="0.39997558519241921"/>
        </top>
        <bottom style="thin">
          <color theme="4" tint="0.39997558519241921"/>
        </bottom>
        <vertical/>
        <horizontal/>
      </border>
    </dxf>
    <dxf>
      <border outline="0">
        <bottom style="thin">
          <color theme="4" tint="0.39997558519241921"/>
        </bottom>
      </border>
    </dxf>
    <dxf>
      <font>
        <b val="0"/>
        <i val="0"/>
        <strike val="0"/>
        <condense val="0"/>
        <extend val="0"/>
        <outline val="0"/>
        <shadow val="0"/>
        <u val="none"/>
        <vertAlign val="baseline"/>
        <sz val="11"/>
        <color theme="1"/>
        <name val="Arial Narrow"/>
        <scheme val="none"/>
      </font>
    </dxf>
    <dxf>
      <font>
        <b val="0"/>
        <i val="0"/>
        <strike val="0"/>
        <condense val="0"/>
        <extend val="0"/>
        <outline val="0"/>
        <shadow val="0"/>
        <u val="none"/>
        <vertAlign val="baseline"/>
        <sz val="11"/>
        <color theme="1"/>
        <name val="Arial Narrow"/>
        <scheme val="none"/>
      </font>
    </dxf>
    <dxf>
      <font>
        <b val="0"/>
        <i val="0"/>
        <strike val="0"/>
        <condense val="0"/>
        <extend val="0"/>
        <outline val="0"/>
        <shadow val="0"/>
        <u val="none"/>
        <vertAlign val="baseline"/>
        <sz val="11"/>
        <color theme="1"/>
        <name val="Arial Narrow"/>
        <scheme val="none"/>
      </font>
    </dxf>
    <dxf>
      <font>
        <b val="0"/>
        <i val="0"/>
        <strike val="0"/>
        <condense val="0"/>
        <extend val="0"/>
        <outline val="0"/>
        <shadow val="0"/>
        <u val="none"/>
        <vertAlign val="baseline"/>
        <sz val="11"/>
        <color theme="1"/>
        <name val="Arial Narrow"/>
        <scheme val="none"/>
      </font>
    </dxf>
    <dxf>
      <font>
        <b val="0"/>
        <i val="0"/>
        <strike val="0"/>
        <condense val="0"/>
        <extend val="0"/>
        <outline val="0"/>
        <shadow val="0"/>
        <u val="none"/>
        <vertAlign val="baseline"/>
        <sz val="11"/>
        <color theme="1"/>
        <name val="Arial Narrow"/>
        <scheme val="none"/>
      </font>
    </dxf>
    <dxf>
      <font>
        <b val="0"/>
        <i val="0"/>
        <strike val="0"/>
        <condense val="0"/>
        <extend val="0"/>
        <outline val="0"/>
        <shadow val="0"/>
        <u val="none"/>
        <vertAlign val="baseline"/>
        <sz val="11"/>
        <color theme="1"/>
        <name val="Arial Narrow"/>
        <scheme val="none"/>
      </font>
    </dxf>
    <dxf>
      <font>
        <b val="0"/>
        <i val="0"/>
        <strike val="0"/>
        <condense val="0"/>
        <extend val="0"/>
        <outline val="0"/>
        <shadow val="0"/>
        <u val="none"/>
        <vertAlign val="baseline"/>
        <sz val="11"/>
        <color theme="1"/>
        <name val="Arial Narrow"/>
        <scheme val="none"/>
      </font>
    </dxf>
    <dxf>
      <font>
        <b val="0"/>
        <i val="0"/>
        <strike val="0"/>
        <condense val="0"/>
        <extend val="0"/>
        <outline val="0"/>
        <shadow val="0"/>
        <u val="none"/>
        <vertAlign val="baseline"/>
        <sz val="11"/>
        <color theme="1"/>
        <name val="Arial Narrow"/>
        <scheme val="none"/>
      </font>
    </dxf>
    <dxf>
      <font>
        <b val="0"/>
        <i val="0"/>
        <strike val="0"/>
        <condense val="0"/>
        <extend val="0"/>
        <outline val="0"/>
        <shadow val="0"/>
        <u val="none"/>
        <vertAlign val="baseline"/>
        <sz val="11"/>
        <color theme="1"/>
        <name val="Arial Narrow"/>
        <scheme val="none"/>
      </font>
    </dxf>
    <dxf>
      <font>
        <b val="0"/>
        <i val="0"/>
        <strike val="0"/>
        <condense val="0"/>
        <extend val="0"/>
        <outline val="0"/>
        <shadow val="0"/>
        <u val="none"/>
        <vertAlign val="baseline"/>
        <sz val="11"/>
        <color theme="1"/>
        <name val="Arial Narrow"/>
        <scheme val="none"/>
      </font>
    </dxf>
    <dxf>
      <font>
        <b val="0"/>
        <i val="0"/>
        <strike val="0"/>
        <condense val="0"/>
        <extend val="0"/>
        <outline val="0"/>
        <shadow val="0"/>
        <u val="none"/>
        <vertAlign val="baseline"/>
        <sz val="11"/>
        <color theme="1"/>
        <name val="Arial Narrow"/>
        <scheme val="none"/>
      </font>
    </dxf>
    <dxf>
      <font>
        <b val="0"/>
        <i val="0"/>
        <strike val="0"/>
        <condense val="0"/>
        <extend val="0"/>
        <outline val="0"/>
        <shadow val="0"/>
        <u val="none"/>
        <vertAlign val="baseline"/>
        <sz val="11"/>
        <color theme="1"/>
        <name val="Arial Narrow"/>
        <scheme val="none"/>
      </font>
    </dxf>
    <dxf>
      <font>
        <b val="0"/>
        <i val="0"/>
        <strike val="0"/>
        <condense val="0"/>
        <extend val="0"/>
        <outline val="0"/>
        <shadow val="0"/>
        <u val="none"/>
        <vertAlign val="baseline"/>
        <sz val="11"/>
        <color theme="1"/>
        <name val="Arial Narrow"/>
        <scheme val="none"/>
      </font>
    </dxf>
    <dxf>
      <font>
        <b val="0"/>
        <i val="0"/>
        <strike val="0"/>
        <condense val="0"/>
        <extend val="0"/>
        <outline val="0"/>
        <shadow val="0"/>
        <u val="none"/>
        <vertAlign val="baseline"/>
        <sz val="11"/>
        <color theme="1"/>
        <name val="Arial Narrow"/>
        <scheme val="none"/>
      </font>
    </dxf>
    <dxf>
      <font>
        <b val="0"/>
        <i val="0"/>
        <strike val="0"/>
        <condense val="0"/>
        <extend val="0"/>
        <outline val="0"/>
        <shadow val="0"/>
        <u val="none"/>
        <vertAlign val="baseline"/>
        <sz val="11"/>
        <color theme="1"/>
        <name val="Arial Narrow"/>
        <scheme val="none"/>
      </font>
    </dxf>
    <dxf>
      <font>
        <b val="0"/>
        <i val="0"/>
        <strike val="0"/>
        <condense val="0"/>
        <extend val="0"/>
        <outline val="0"/>
        <shadow val="0"/>
        <u val="none"/>
        <vertAlign val="baseline"/>
        <sz val="11"/>
        <color theme="1"/>
        <name val="Arial Narrow"/>
        <scheme val="none"/>
      </font>
    </dxf>
    <dxf>
      <font>
        <b val="0"/>
        <i val="0"/>
        <strike val="0"/>
        <condense val="0"/>
        <extend val="0"/>
        <outline val="0"/>
        <shadow val="0"/>
        <u val="none"/>
        <vertAlign val="baseline"/>
        <sz val="11"/>
        <color theme="1"/>
        <name val="Arial Narrow"/>
        <scheme val="none"/>
      </font>
    </dxf>
    <dxf>
      <font>
        <b val="0"/>
        <i val="0"/>
        <strike val="0"/>
        <condense val="0"/>
        <extend val="0"/>
        <outline val="0"/>
        <shadow val="0"/>
        <u val="none"/>
        <vertAlign val="baseline"/>
        <sz val="11"/>
        <color theme="1"/>
        <name val="Arial Narrow"/>
        <scheme val="none"/>
      </font>
    </dxf>
    <dxf>
      <font>
        <b val="0"/>
        <i val="0"/>
        <strike val="0"/>
        <condense val="0"/>
        <extend val="0"/>
        <outline val="0"/>
        <shadow val="0"/>
        <u val="none"/>
        <vertAlign val="baseline"/>
        <sz val="11"/>
        <color theme="1"/>
        <name val="Arial Narrow"/>
        <scheme val="none"/>
      </font>
    </dxf>
    <dxf>
      <font>
        <b val="0"/>
        <i val="0"/>
        <strike val="0"/>
        <condense val="0"/>
        <extend val="0"/>
        <outline val="0"/>
        <shadow val="0"/>
        <u val="none"/>
        <vertAlign val="baseline"/>
        <sz val="11"/>
        <color theme="1"/>
        <name val="Arial Narrow"/>
        <scheme val="none"/>
      </font>
    </dxf>
    <dxf>
      <font>
        <b val="0"/>
        <i val="0"/>
        <strike val="0"/>
        <condense val="0"/>
        <extend val="0"/>
        <outline val="0"/>
        <shadow val="0"/>
        <u val="none"/>
        <vertAlign val="baseline"/>
        <sz val="11"/>
        <color theme="1"/>
        <name val="Arial Narrow"/>
        <scheme val="none"/>
      </font>
    </dxf>
    <dxf>
      <font>
        <b val="0"/>
        <i val="0"/>
        <strike val="0"/>
        <condense val="0"/>
        <extend val="0"/>
        <outline val="0"/>
        <shadow val="0"/>
        <u val="none"/>
        <vertAlign val="baseline"/>
        <sz val="11"/>
        <color theme="1"/>
        <name val="Arial Narrow"/>
        <scheme val="none"/>
      </font>
    </dxf>
    <dxf>
      <font>
        <b val="0"/>
        <i val="0"/>
        <strike val="0"/>
        <condense val="0"/>
        <extend val="0"/>
        <outline val="0"/>
        <shadow val="0"/>
        <u val="none"/>
        <vertAlign val="baseline"/>
        <sz val="11"/>
        <color theme="1"/>
        <name val="Arial Narrow"/>
        <scheme val="none"/>
      </font>
    </dxf>
    <dxf>
      <font>
        <b val="0"/>
        <i val="0"/>
        <strike val="0"/>
        <condense val="0"/>
        <extend val="0"/>
        <outline val="0"/>
        <shadow val="0"/>
        <u val="none"/>
        <vertAlign val="baseline"/>
        <sz val="11"/>
        <color theme="1"/>
        <name val="Arial Narrow"/>
        <scheme val="none"/>
      </font>
    </dxf>
    <dxf>
      <font>
        <b val="0"/>
        <i val="0"/>
        <strike val="0"/>
        <condense val="0"/>
        <extend val="0"/>
        <outline val="0"/>
        <shadow val="0"/>
        <u val="none"/>
        <vertAlign val="baseline"/>
        <sz val="11"/>
        <color theme="1"/>
        <name val="Arial Narrow"/>
        <scheme val="none"/>
      </font>
    </dxf>
    <dxf>
      <font>
        <b val="0"/>
        <i val="0"/>
        <strike val="0"/>
        <condense val="0"/>
        <extend val="0"/>
        <outline val="0"/>
        <shadow val="0"/>
        <u val="none"/>
        <vertAlign val="baseline"/>
        <sz val="11"/>
        <color theme="1"/>
        <name val="Arial Narrow"/>
        <scheme val="none"/>
      </font>
    </dxf>
    <dxf>
      <font>
        <b val="0"/>
        <i val="0"/>
        <strike val="0"/>
        <condense val="0"/>
        <extend val="0"/>
        <outline val="0"/>
        <shadow val="0"/>
        <u val="none"/>
        <vertAlign val="baseline"/>
        <sz val="11"/>
        <color theme="1"/>
        <name val="Arial Narrow"/>
        <scheme val="none"/>
      </font>
    </dxf>
    <dxf>
      <font>
        <b val="0"/>
        <i val="0"/>
        <strike val="0"/>
        <condense val="0"/>
        <extend val="0"/>
        <outline val="0"/>
        <shadow val="0"/>
        <u val="none"/>
        <vertAlign val="baseline"/>
        <sz val="11"/>
        <color theme="1"/>
        <name val="Arial Narrow"/>
        <scheme val="none"/>
      </font>
    </dxf>
    <dxf>
      <font>
        <b val="0"/>
        <i val="0"/>
        <strike val="0"/>
        <condense val="0"/>
        <extend val="0"/>
        <outline val="0"/>
        <shadow val="0"/>
        <u val="none"/>
        <vertAlign val="baseline"/>
        <sz val="11"/>
        <color theme="1"/>
        <name val="Arial Narrow"/>
        <scheme val="none"/>
      </font>
    </dxf>
    <dxf>
      <font>
        <strike val="0"/>
        <outline val="0"/>
        <shadow val="0"/>
        <u val="none"/>
        <vertAlign val="baseline"/>
        <sz val="11"/>
        <color theme="1"/>
        <name val="Arial Narrow"/>
        <scheme val="none"/>
      </font>
    </dxf>
    <dxf>
      <font>
        <strike val="0"/>
        <outline val="0"/>
        <shadow val="0"/>
        <u val="none"/>
        <vertAlign val="baseline"/>
        <sz val="11"/>
        <color theme="1"/>
        <name val="Arial Narrow"/>
        <scheme val="none"/>
      </font>
    </dxf>
    <dxf>
      <font>
        <strike val="0"/>
        <outline val="0"/>
        <shadow val="0"/>
        <u val="none"/>
        <vertAlign val="baseline"/>
        <sz val="11"/>
        <color theme="1"/>
        <name val="Arial Narrow"/>
        <scheme val="none"/>
      </font>
    </dxf>
    <dxf>
      <font>
        <b val="0"/>
        <i val="0"/>
        <strike val="0"/>
        <condense val="0"/>
        <extend val="0"/>
        <outline val="0"/>
        <shadow val="0"/>
        <u val="none"/>
        <vertAlign val="baseline"/>
        <sz val="11"/>
        <color theme="1"/>
        <name val="Arial Narrow"/>
        <scheme val="none"/>
      </font>
      <fill>
        <patternFill patternType="solid">
          <fgColor indexed="64"/>
          <bgColor theme="0"/>
        </patternFill>
      </fill>
      <alignment horizontal="general" vertical="center" textRotation="0" wrapText="0" indent="0" justifyLastLine="0" shrinkToFit="0" readingOrder="0"/>
      <border diagonalUp="0" diagonalDown="0" outline="0">
        <left style="thin">
          <color theme="4" tint="0.39997558519241921"/>
        </left>
        <right/>
        <top style="thin">
          <color theme="4" tint="0.39997558519241921"/>
        </top>
        <bottom style="thin">
          <color theme="4" tint="0.39997558519241921"/>
        </bottom>
      </border>
    </dxf>
    <dxf>
      <border outline="0">
        <bottom style="thin">
          <color theme="4" tint="0.39997558519241921"/>
        </bottom>
      </border>
    </dxf>
    <dxf>
      <font>
        <b val="0"/>
        <i val="0"/>
        <strike val="0"/>
        <condense val="0"/>
        <extend val="0"/>
        <outline val="0"/>
        <shadow val="0"/>
        <u val="none"/>
        <vertAlign val="baseline"/>
        <sz val="11"/>
        <color theme="1"/>
        <name val="Arial Narrow"/>
        <scheme val="none"/>
      </font>
      <fill>
        <patternFill patternType="solid">
          <fgColor indexed="64"/>
          <bgColor theme="0"/>
        </patternFill>
      </fill>
      <alignment horizontal="general" vertical="center" textRotation="0" wrapText="0" indent="0" justifyLastLine="0" shrinkToFit="0" readingOrder="0"/>
    </dxf>
    <dxf>
      <font>
        <strike val="0"/>
        <outline val="0"/>
        <shadow val="0"/>
        <u val="none"/>
        <vertAlign val="baseline"/>
        <sz val="11"/>
        <color theme="1"/>
        <name val="Arial Narrow"/>
        <scheme val="none"/>
      </font>
    </dxf>
    <dxf>
      <font>
        <strike val="0"/>
        <outline val="0"/>
        <shadow val="0"/>
        <u val="none"/>
        <vertAlign val="baseline"/>
        <sz val="11"/>
        <color theme="1"/>
        <name val="Arial Narrow"/>
        <scheme val="none"/>
      </font>
    </dxf>
    <dxf>
      <border outline="0">
        <bottom style="thin">
          <color theme="4" tint="0.39997558519241921"/>
        </bottom>
      </border>
    </dxf>
    <dxf>
      <font>
        <strike val="0"/>
        <outline val="0"/>
        <shadow val="0"/>
        <u val="none"/>
        <vertAlign val="baseline"/>
        <sz val="11"/>
        <color theme="1"/>
        <name val="Arial Narrow"/>
        <scheme val="none"/>
      </font>
    </dxf>
    <dxf>
      <font>
        <strike val="0"/>
        <outline val="0"/>
        <shadow val="0"/>
        <u val="none"/>
        <vertAlign val="baseline"/>
        <sz val="11"/>
        <color theme="1"/>
        <name val="Arial Narrow"/>
        <scheme val="none"/>
      </font>
    </dxf>
    <dxf>
      <font>
        <b val="0"/>
        <i val="0"/>
        <strike val="0"/>
        <condense val="0"/>
        <extend val="0"/>
        <outline val="0"/>
        <shadow val="0"/>
        <u val="none"/>
        <vertAlign val="baseline"/>
        <sz val="11"/>
        <color theme="1"/>
        <name val="Arial Narrow"/>
        <scheme val="none"/>
      </font>
      <fill>
        <patternFill patternType="solid">
          <fgColor indexed="64"/>
          <bgColor theme="0"/>
        </patternFill>
      </fill>
      <alignment horizontal="general" vertical="bottom" textRotation="0" wrapText="0" indent="0" justifyLastLine="0" shrinkToFit="0" readingOrder="0"/>
      <border diagonalUp="0" diagonalDown="0" outline="0">
        <left style="thin">
          <color theme="4" tint="0.39997558519241921"/>
        </left>
        <right/>
        <top style="thin">
          <color theme="4" tint="0.39997558519241921"/>
        </top>
        <bottom style="thin">
          <color theme="4" tint="0.39997558519241921"/>
        </bottom>
      </border>
    </dxf>
    <dxf>
      <border outline="0">
        <bottom style="thin">
          <color theme="4" tint="0.39997558519241921"/>
        </bottom>
      </border>
    </dxf>
    <dxf>
      <font>
        <b val="0"/>
        <i val="0"/>
        <strike val="0"/>
        <condense val="0"/>
        <extend val="0"/>
        <outline val="0"/>
        <shadow val="0"/>
        <u val="none"/>
        <vertAlign val="baseline"/>
        <sz val="11"/>
        <color theme="1"/>
        <name val="Arial Narrow"/>
        <scheme val="none"/>
      </font>
      <fill>
        <patternFill patternType="solid">
          <fgColor indexed="64"/>
          <bgColor theme="0"/>
        </patternFill>
      </fill>
      <alignment horizontal="general" vertical="bottom" textRotation="0" wrapText="0" indent="0" justifyLastLine="0" shrinkToFit="0" readingOrder="0"/>
    </dxf>
    <dxf>
      <font>
        <strike val="0"/>
        <outline val="0"/>
        <shadow val="0"/>
        <u val="none"/>
        <vertAlign val="baseline"/>
        <sz val="11"/>
        <color theme="1"/>
        <name val="Arial Narrow"/>
        <scheme val="none"/>
      </font>
    </dxf>
    <dxf>
      <font>
        <b val="0"/>
        <i val="0"/>
        <strike val="0"/>
        <condense val="0"/>
        <extend val="0"/>
        <outline val="0"/>
        <shadow val="0"/>
        <u val="none"/>
        <vertAlign val="baseline"/>
        <sz val="11"/>
        <color theme="1"/>
        <name val="Arial Narrow"/>
        <scheme val="none"/>
      </font>
      <fill>
        <patternFill patternType="solid">
          <fgColor indexed="64"/>
          <bgColor theme="0"/>
        </patternFill>
      </fill>
      <alignment horizontal="general" vertical="center" textRotation="0" wrapText="0" indent="0" justifyLastLine="0" shrinkToFit="0" readingOrder="0"/>
      <border diagonalUp="0" diagonalDown="0">
        <left style="thin">
          <color theme="4" tint="0.39997558519241921"/>
        </left>
        <right/>
        <top style="thin">
          <color theme="4" tint="0.39997558519241921"/>
        </top>
        <bottom/>
        <vertical/>
        <horizontal/>
      </border>
    </dxf>
    <dxf>
      <border outline="0">
        <bottom style="thin">
          <color theme="4" tint="0.39997558519241921"/>
        </bottom>
      </border>
    </dxf>
    <dxf>
      <font>
        <b val="0"/>
        <i val="0"/>
        <strike val="0"/>
        <condense val="0"/>
        <extend val="0"/>
        <outline val="0"/>
        <shadow val="0"/>
        <u val="none"/>
        <vertAlign val="baseline"/>
        <sz val="11"/>
        <color theme="1"/>
        <name val="Arial Narrow"/>
        <scheme val="none"/>
      </font>
      <fill>
        <patternFill patternType="solid">
          <fgColor indexed="64"/>
          <bgColor theme="0"/>
        </patternFill>
      </fill>
      <alignment horizontal="general" vertical="center" textRotation="0" wrapText="0" indent="0" justifyLastLine="0" shrinkToFit="0" readingOrder="0"/>
    </dxf>
    <dxf>
      <font>
        <strike val="0"/>
        <outline val="0"/>
        <shadow val="0"/>
        <u val="none"/>
        <vertAlign val="baseline"/>
        <sz val="11"/>
        <color theme="1"/>
        <name val="Arial Narrow"/>
        <scheme val="none"/>
      </font>
    </dxf>
    <dxf>
      <font>
        <b/>
        <i val="0"/>
        <strike val="0"/>
        <condense val="0"/>
        <extend val="0"/>
        <outline val="0"/>
        <shadow val="0"/>
        <u val="none"/>
        <vertAlign val="baseline"/>
        <sz val="11"/>
        <color theme="1"/>
        <name val="Calibri"/>
        <scheme val="minor"/>
      </font>
      <alignment horizontal="center" vertical="bottom" textRotation="0" wrapText="0" indent="0" justifyLastLine="0" shrinkToFit="0" readingOrder="0"/>
    </dxf>
    <dxf>
      <font>
        <b val="0"/>
        <i val="0"/>
        <strike val="0"/>
        <condense val="0"/>
        <extend val="0"/>
        <outline val="0"/>
        <shadow val="0"/>
        <u val="none"/>
        <vertAlign val="baseline"/>
        <sz val="10"/>
        <color rgb="FFFF0000"/>
        <name val="Arial Narrow"/>
        <scheme val="none"/>
      </font>
      <numFmt numFmtId="30" formatCode="@"/>
      <protection locked="1" hidden="0"/>
    </dxf>
    <dxf>
      <font>
        <b val="0"/>
        <i val="0"/>
        <strike val="0"/>
        <condense val="0"/>
        <extend val="0"/>
        <outline val="0"/>
        <shadow val="0"/>
        <u val="none"/>
        <vertAlign val="baseline"/>
        <sz val="10"/>
        <color rgb="FFFF0000"/>
        <name val="Arial Narrow"/>
        <scheme val="none"/>
      </font>
      <protection locked="1" hidden="0"/>
    </dxf>
    <dxf>
      <font>
        <b/>
        <i val="0"/>
        <strike val="0"/>
        <condense val="0"/>
        <extend val="0"/>
        <outline val="0"/>
        <shadow val="0"/>
        <u val="none"/>
        <vertAlign val="baseline"/>
        <sz val="10"/>
        <color rgb="FFFF0000"/>
        <name val="Arial Narrow"/>
        <scheme val="none"/>
      </font>
      <numFmt numFmtId="30" formatCode="@"/>
      <protection locked="1" hidden="0"/>
    </dxf>
  </dxfs>
  <tableStyles count="0" defaultTableStyle="TableStyleMedium2" defaultPivotStyle="PivotStyleLight16"/>
  <colors>
    <mruColors>
      <color rgb="FFB3E5F7"/>
      <color rgb="FFFFB3D5"/>
      <color rgb="FFFF7DB8"/>
      <color rgb="FF72001B"/>
      <color rgb="FFFF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19050</xdr:rowOff>
    </xdr:from>
    <xdr:to>
      <xdr:col>1</xdr:col>
      <xdr:colOff>714375</xdr:colOff>
      <xdr:row>3</xdr:row>
      <xdr:rowOff>123825</xdr:rowOff>
    </xdr:to>
    <xdr:pic>
      <xdr:nvPicPr>
        <xdr:cNvPr id="3" name="Imagen 2">
          <a:extLst>
            <a:ext uri="{FF2B5EF4-FFF2-40B4-BE49-F238E27FC236}">
              <a16:creationId xmlns:a16="http://schemas.microsoft.com/office/drawing/2014/main" id="{0894BD33-C321-43C5-AA40-264F6B3D68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9050"/>
          <a:ext cx="147637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125186</xdr:colOff>
      <xdr:row>0</xdr:row>
      <xdr:rowOff>104775</xdr:rowOff>
    </xdr:from>
    <xdr:to>
      <xdr:col>1</xdr:col>
      <xdr:colOff>600075</xdr:colOff>
      <xdr:row>3</xdr:row>
      <xdr:rowOff>107511</xdr:rowOff>
    </xdr:to>
    <xdr:pic>
      <xdr:nvPicPr>
        <xdr:cNvPr id="3" name="Imagen 2">
          <a:extLst>
            <a:ext uri="{FF2B5EF4-FFF2-40B4-BE49-F238E27FC236}">
              <a16:creationId xmlns:a16="http://schemas.microsoft.com/office/drawing/2014/main" id="{8A0DFF97-5E07-4B54-9BB6-B9D783E7B63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5186" y="104775"/>
          <a:ext cx="1446439" cy="6313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68036</xdr:colOff>
      <xdr:row>0</xdr:row>
      <xdr:rowOff>68035</xdr:rowOff>
    </xdr:from>
    <xdr:to>
      <xdr:col>0</xdr:col>
      <xdr:colOff>1661433</xdr:colOff>
      <xdr:row>3</xdr:row>
      <xdr:rowOff>212286</xdr:rowOff>
    </xdr:to>
    <xdr:pic>
      <xdr:nvPicPr>
        <xdr:cNvPr id="2" name="Imagen 1">
          <a:extLst>
            <a:ext uri="{FF2B5EF4-FFF2-40B4-BE49-F238E27FC236}">
              <a16:creationId xmlns:a16="http://schemas.microsoft.com/office/drawing/2014/main" id="{0F52D3C3-1FC4-4529-BD18-CBA732FD8FF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8036" y="68035"/>
          <a:ext cx="1593397" cy="7565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125186</xdr:colOff>
      <xdr:row>0</xdr:row>
      <xdr:rowOff>104775</xdr:rowOff>
    </xdr:from>
    <xdr:to>
      <xdr:col>1</xdr:col>
      <xdr:colOff>600075</xdr:colOff>
      <xdr:row>3</xdr:row>
      <xdr:rowOff>107511</xdr:rowOff>
    </xdr:to>
    <xdr:pic>
      <xdr:nvPicPr>
        <xdr:cNvPr id="2" name="Imagen 1">
          <a:extLst>
            <a:ext uri="{FF2B5EF4-FFF2-40B4-BE49-F238E27FC236}">
              <a16:creationId xmlns:a16="http://schemas.microsoft.com/office/drawing/2014/main" id="{40BA6E45-36D8-4D9E-8D30-451951A1CD2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5186" y="104775"/>
          <a:ext cx="1446439" cy="6313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monyq\Downloads\05.%20TURNOS%20CUMPLIDOS%20%20OSPA%20MAYO%202023.xls" TargetMode="External"/><Relationship Id="rId1" Type="http://schemas.openxmlformats.org/officeDocument/2006/relationships/externalLinkPath" Target="file:///C:\Users\monyq\Downloads\05.%20TURNOS%20CUMPLIDOS%20%20OSPA%20MAYO%20202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URNO MENSUAL"/>
      <sheetName val="Funcionarios"/>
    </sheetNames>
    <sheetDataSet>
      <sheetData sheetId="0"/>
      <sheetData sheetId="1">
        <row r="75">
          <cell r="B75">
            <v>44927</v>
          </cell>
        </row>
        <row r="76">
          <cell r="B76">
            <v>44935</v>
          </cell>
        </row>
        <row r="77">
          <cell r="B77">
            <v>45005</v>
          </cell>
        </row>
        <row r="78">
          <cell r="B78">
            <v>45022</v>
          </cell>
        </row>
        <row r="79">
          <cell r="B79">
            <v>45023</v>
          </cell>
        </row>
        <row r="80">
          <cell r="B80">
            <v>45047</v>
          </cell>
        </row>
        <row r="81">
          <cell r="B81">
            <v>45068</v>
          </cell>
        </row>
        <row r="82">
          <cell r="B82">
            <v>45089</v>
          </cell>
        </row>
        <row r="83">
          <cell r="B83">
            <v>45096</v>
          </cell>
        </row>
        <row r="84">
          <cell r="B84">
            <v>45110</v>
          </cell>
        </row>
        <row r="85">
          <cell r="B85">
            <v>45127</v>
          </cell>
        </row>
        <row r="86">
          <cell r="B86">
            <v>45145</v>
          </cell>
        </row>
        <row r="87">
          <cell r="B87">
            <v>45159</v>
          </cell>
        </row>
        <row r="88">
          <cell r="B88">
            <v>45215</v>
          </cell>
        </row>
        <row r="89">
          <cell r="B89">
            <v>45236</v>
          </cell>
        </row>
        <row r="90">
          <cell r="B90">
            <v>45243</v>
          </cell>
        </row>
        <row r="91">
          <cell r="B91">
            <v>45268</v>
          </cell>
        </row>
        <row r="92">
          <cell r="B92">
            <v>45285</v>
          </cell>
        </row>
        <row r="93">
          <cell r="B93">
            <v>45292</v>
          </cell>
        </row>
        <row r="94">
          <cell r="B94">
            <v>45299</v>
          </cell>
        </row>
        <row r="95">
          <cell r="B95">
            <v>45376</v>
          </cell>
        </row>
        <row r="96">
          <cell r="B96">
            <v>45379</v>
          </cell>
        </row>
        <row r="97">
          <cell r="B97">
            <v>45380</v>
          </cell>
        </row>
        <row r="98">
          <cell r="B98">
            <v>45413</v>
          </cell>
        </row>
        <row r="99">
          <cell r="B99">
            <v>45446</v>
          </cell>
        </row>
        <row r="100">
          <cell r="B100">
            <v>45453</v>
          </cell>
        </row>
        <row r="101">
          <cell r="B101">
            <v>45474</v>
          </cell>
        </row>
        <row r="102">
          <cell r="B102">
            <v>45493</v>
          </cell>
        </row>
        <row r="103">
          <cell r="B103">
            <v>45511</v>
          </cell>
        </row>
        <row r="104">
          <cell r="B104">
            <v>45523</v>
          </cell>
        </row>
        <row r="105">
          <cell r="B105">
            <v>45579</v>
          </cell>
        </row>
        <row r="106">
          <cell r="B106">
            <v>45600</v>
          </cell>
        </row>
        <row r="107">
          <cell r="B107">
            <v>45607</v>
          </cell>
        </row>
        <row r="108">
          <cell r="B108">
            <v>45634</v>
          </cell>
        </row>
        <row r="109">
          <cell r="B109">
            <v>45651</v>
          </cell>
        </row>
        <row r="110">
          <cell r="B110">
            <v>45658</v>
          </cell>
        </row>
        <row r="111">
          <cell r="B111">
            <v>45663</v>
          </cell>
        </row>
        <row r="112">
          <cell r="B112">
            <v>45740</v>
          </cell>
        </row>
        <row r="113">
          <cell r="B113">
            <v>45764</v>
          </cell>
        </row>
        <row r="114">
          <cell r="B114">
            <v>45765</v>
          </cell>
        </row>
        <row r="115">
          <cell r="B115">
            <v>45778</v>
          </cell>
        </row>
        <row r="116">
          <cell r="B116">
            <v>45810</v>
          </cell>
        </row>
        <row r="117">
          <cell r="B117">
            <v>45831</v>
          </cell>
        </row>
        <row r="118">
          <cell r="B118">
            <v>45838</v>
          </cell>
        </row>
        <row r="119">
          <cell r="B119">
            <v>45858</v>
          </cell>
        </row>
        <row r="120">
          <cell r="B120">
            <v>45876</v>
          </cell>
        </row>
        <row r="121">
          <cell r="B121">
            <v>45887</v>
          </cell>
        </row>
        <row r="122">
          <cell r="B122">
            <v>45943</v>
          </cell>
        </row>
        <row r="123">
          <cell r="B123">
            <v>45964</v>
          </cell>
        </row>
        <row r="124">
          <cell r="B124">
            <v>45978</v>
          </cell>
        </row>
        <row r="125">
          <cell r="B125">
            <v>45999</v>
          </cell>
        </row>
        <row r="126">
          <cell r="B126">
            <v>46016</v>
          </cell>
        </row>
        <row r="127">
          <cell r="B127">
            <v>46023</v>
          </cell>
        </row>
        <row r="128">
          <cell r="B128">
            <v>46034</v>
          </cell>
        </row>
        <row r="129">
          <cell r="B129">
            <v>46104</v>
          </cell>
        </row>
        <row r="130">
          <cell r="B130">
            <v>46114</v>
          </cell>
        </row>
        <row r="131">
          <cell r="B131">
            <v>46115</v>
          </cell>
        </row>
        <row r="132">
          <cell r="B132">
            <v>46143</v>
          </cell>
        </row>
        <row r="133">
          <cell r="B133">
            <v>46160</v>
          </cell>
        </row>
        <row r="134">
          <cell r="B134">
            <v>46181</v>
          </cell>
        </row>
        <row r="135">
          <cell r="B135">
            <v>46188</v>
          </cell>
        </row>
        <row r="136">
          <cell r="B136">
            <v>46202</v>
          </cell>
        </row>
        <row r="137">
          <cell r="B137">
            <v>46207</v>
          </cell>
        </row>
        <row r="138">
          <cell r="B138">
            <v>46223</v>
          </cell>
        </row>
        <row r="139">
          <cell r="B139">
            <v>46241</v>
          </cell>
        </row>
        <row r="140">
          <cell r="B140">
            <v>46251</v>
          </cell>
        </row>
        <row r="141">
          <cell r="B141">
            <v>46277</v>
          </cell>
        </row>
        <row r="142">
          <cell r="B142">
            <v>46328</v>
          </cell>
        </row>
        <row r="143">
          <cell r="B143">
            <v>46342</v>
          </cell>
        </row>
        <row r="144">
          <cell r="B144">
            <v>46364</v>
          </cell>
        </row>
        <row r="145">
          <cell r="B145">
            <v>46381</v>
          </cell>
        </row>
      </sheetData>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5A15381-6B64-4F46-8235-1D312374F4D8}" name="Lista1" displayName="Lista1" ref="BP71:BP85" totalsRowShown="0" headerRowDxfId="131" dataDxfId="130">
  <autoFilter ref="BP71:BP85" xr:uid="{05A15381-6B64-4F46-8235-1D312374F4D8}"/>
  <tableColumns count="1">
    <tableColumn id="1" xr3:uid="{16D1373C-246D-4E5A-A26B-5D03B8A3D3BF}" name="Columna1" dataDxfId="129"/>
  </tableColumns>
  <tableStyleInfo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9000000}" name="Sinóptica" displayName="Sinóptica" ref="A50:A53" totalsRowShown="0" headerRowDxfId="102" dataDxfId="101">
  <autoFilter ref="A50:A53" xr:uid="{00000000-0009-0000-0100-00000C000000}"/>
  <tableColumns count="1">
    <tableColumn id="1" xr3:uid="{00000000-0010-0000-0900-000001000000}" name="SINÓPTICA" dataDxfId="100"/>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A000000}" name="Cerrejón" displayName="Cerrejón" ref="A55:A58" totalsRowShown="0" headerRowDxfId="99" dataDxfId="98">
  <autoFilter ref="A55:A58" xr:uid="{00000000-0009-0000-0100-00000D000000}"/>
  <tableColumns count="1">
    <tableColumn id="1" xr3:uid="{00000000-0010-0000-0A00-000001000000}" name="REUNIONES" dataDxfId="97"/>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B000000}" name="Comunicaciones" displayName="Comunicaciones" ref="A60:A64" totalsRowShown="0" headerRowDxfId="96" dataDxfId="95">
  <autoFilter ref="A60:A64" xr:uid="{00000000-0009-0000-0100-00000E000000}"/>
  <tableColumns count="1">
    <tableColumn id="1" xr3:uid="{00000000-0010-0000-0B00-000001000000}" name="Columna1" dataDxfId="94"/>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C000000}" name="Deslizamiento" displayName="Deslizamiento" ref="A66:A69" totalsRowShown="0" headerRowDxfId="93" dataDxfId="92">
  <autoFilter ref="A66:A69" xr:uid="{00000000-0009-0000-0100-00000F000000}"/>
  <tableColumns count="1">
    <tableColumn id="1" xr3:uid="{00000000-0010-0000-0C00-000001000000}" name="DESLIZAMIENTOS" dataDxfId="91"/>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D000000}" name="Incendios" displayName="Incendios" ref="A71:A74" totalsRowShown="0" headerRowDxfId="90" dataDxfId="89">
  <autoFilter ref="A71:A74" xr:uid="{00000000-0009-0000-0100-000010000000}"/>
  <tableColumns count="1">
    <tableColumn id="1" xr3:uid="{00000000-0010-0000-0D00-000001000000}" name="INCENDIOS" dataDxfId="88"/>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0E000000}" name="IDIGER" displayName="IDIGER" ref="A76:A82" totalsRowShown="0" headerRowDxfId="87" dataDxfId="86">
  <autoFilter ref="A76:A82" xr:uid="{00000000-0009-0000-0100-000011000000}"/>
  <tableColumns count="1">
    <tableColumn id="1" xr3:uid="{00000000-0010-0000-0E00-000001000000}" name="IDIGER" dataDxfId="85"/>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0F000000}" name="CRS" displayName="CRS" ref="A84:A89" totalsRowShown="0" headerRowDxfId="84" dataDxfId="83">
  <autoFilter ref="A84:A89" xr:uid="{00000000-0009-0000-0100-000012000000}"/>
  <tableColumns count="1">
    <tableColumn id="1" xr3:uid="{00000000-0010-0000-0F00-000001000000}" name="CENTRO REGIONAL SANTANDERES" dataDxfId="82"/>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0000000}" name="CRC" displayName="CRC" ref="A91:A96" totalsRowShown="0" headerRowDxfId="81" dataDxfId="80" tableBorderDxfId="79">
  <autoFilter ref="A91:A96" xr:uid="{00000000-0009-0000-0100-000013000000}"/>
  <tableColumns count="1">
    <tableColumn id="1" xr3:uid="{00000000-0010-0000-1000-000001000000}" name="CENTRO REGIONAL CARIBE" dataDxfId="78"/>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11000000}" name="CRM" displayName="CRM" ref="A98:A103" totalsRowShown="0" headerRowDxfId="77" dataDxfId="76" tableBorderDxfId="75">
  <autoFilter ref="A98:A103" xr:uid="{00000000-0009-0000-0100-000014000000}"/>
  <tableColumns count="1">
    <tableColumn id="1" xr3:uid="{00000000-0010-0000-1100-000001000000}" name="CENTRO REGIONAL LA MOJANA" dataDxfId="74"/>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12000000}" name="CRD" displayName="CRD" ref="A105:A110" totalsRowShown="0" headerRowDxfId="73" dataDxfId="72" tableBorderDxfId="71">
  <autoFilter ref="A105:A110" xr:uid="{00000000-0009-0000-0100-000015000000}"/>
  <tableColumns count="1">
    <tableColumn id="1" xr3:uid="{00000000-0010-0000-1200-000001000000}" name="CENTRO REGIONAL DUITAMA" dataDxfId="70"/>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85A45B17-69F9-4C7B-846E-990C0849AD0E}" name="TURNO_ACTIVIDAD" displayName="TURNO_ACTIVIDAD" ref="A1:A14" totalsRowShown="0" headerRowDxfId="128">
  <autoFilter ref="A1:A14" xr:uid="{85A45B17-69F9-4C7B-846E-990C0849AD0E}"/>
  <tableColumns count="1">
    <tableColumn id="1" xr3:uid="{84E4442C-4A10-4BDE-A3FB-DDE7C17D3280}" name="TURNO_ACTIVIDAD"/>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13000000}" name="CRA" displayName="CRA" ref="A112:A117" totalsRowShown="0" headerRowDxfId="69" dataDxfId="68" tableBorderDxfId="67">
  <autoFilter ref="A112:A117" xr:uid="{00000000-0009-0000-0100-000016000000}"/>
  <tableColumns count="1">
    <tableColumn id="1" xr3:uid="{00000000-0010-0000-1300-000001000000}" name="CENTRO REGIONAL ANTIOQUIA" dataDxfId="66"/>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14000000}" name="areas_operativas" displayName="areas_operativas" ref="A119:A129" totalsRowShown="0" headerRowDxfId="65" dataDxfId="64">
  <autoFilter ref="A119:A129" xr:uid="{00000000-0009-0000-0100-000017000000}"/>
  <tableColumns count="1">
    <tableColumn id="1" xr3:uid="{00000000-0010-0000-1400-000001000000}" name="No disponible" dataDxfId="63"/>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la3" displayName="Tabla3" ref="A1:A12" totalsRowShown="0" headerRowDxfId="127" dataDxfId="126" tableBorderDxfId="125">
  <autoFilter ref="A1:A12" xr:uid="{00000000-0009-0000-0100-000003000000}"/>
  <tableColumns count="1">
    <tableColumn id="1" xr3:uid="{00000000-0010-0000-0200-000001000000}" name="METEOROLOGIA" dataDxfId="124"/>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3000000}" name="Tabla6" displayName="Tabla6" ref="A15:A22" totalsRowShown="0" headerRowDxfId="123" dataDxfId="122" tableBorderDxfId="121">
  <autoFilter ref="A15:A22" xr:uid="{00000000-0009-0000-0100-000006000000}"/>
  <tableColumns count="1">
    <tableColumn id="1" xr3:uid="{00000000-0010-0000-0300-000001000000}" name="HIDROLOGÍA" dataDxfId="120"/>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4000000}" name="Tabla7" displayName="Tabla7" ref="A24:A28" totalsRowShown="0" headerRowDxfId="119" dataDxfId="118" tableBorderDxfId="117">
  <autoFilter ref="A24:A28" xr:uid="{00000000-0009-0000-0100-000007000000}"/>
  <tableColumns count="1">
    <tableColumn id="1" xr3:uid="{00000000-0010-0000-0400-000001000000}" name="DATOS" dataDxfId="116"/>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5000000}" name="Informática" displayName="Informática" ref="A30:A33" totalsRowShown="0" headerRowDxfId="115" dataDxfId="114" tableBorderDxfId="113">
  <autoFilter ref="A30:A33" xr:uid="{00000000-0009-0000-0100-000008000000}"/>
  <tableColumns count="1">
    <tableColumn id="1" xr3:uid="{00000000-0010-0000-0500-000001000000}" name="APOYO A LA OFICINA" dataDxfId="112"/>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6000000}" name="Actividades_contractuales" displayName="Actividades_contractuales" ref="A35:A38" totalsRowShown="0" headerRowDxfId="111" dataDxfId="110">
  <autoFilter ref="A35:A38" xr:uid="{00000000-0009-0000-0100-000009000000}"/>
  <tableColumns count="1">
    <tableColumn id="1" xr3:uid="{00000000-0010-0000-0600-000001000000}" name="ACTIVIDADES_CONTRACTUALES" dataDxfId="109"/>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7000000}" name="Agrometeorologia" displayName="Agrometeorologia" ref="A40:A43" totalsRowShown="0" headerRowDxfId="108" dataDxfId="107">
  <autoFilter ref="A40:A43" xr:uid="{00000000-0009-0000-0100-00000A000000}"/>
  <tableColumns count="1">
    <tableColumn id="1" xr3:uid="{00000000-0010-0000-0700-000001000000}" name="AGROMETEOROLOGÍA" dataDxfId="106"/>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8000000}" name="Coordinacion" displayName="Coordinacion" ref="A45:A48" totalsRowShown="0" headerRowDxfId="105" dataDxfId="104">
  <autoFilter ref="A45:A48" xr:uid="{00000000-0009-0000-0100-00000B000000}"/>
  <tableColumns count="1">
    <tableColumn id="1" xr3:uid="{00000000-0010-0000-0800-000001000000}" name="COORDINACIÓN" dataDxfId="103"/>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table" Target="../tables/table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10.xml"/><Relationship Id="rId13" Type="http://schemas.openxmlformats.org/officeDocument/2006/relationships/table" Target="../tables/table15.xml"/><Relationship Id="rId18" Type="http://schemas.openxmlformats.org/officeDocument/2006/relationships/table" Target="../tables/table20.xml"/><Relationship Id="rId3" Type="http://schemas.openxmlformats.org/officeDocument/2006/relationships/table" Target="../tables/table5.xml"/><Relationship Id="rId7" Type="http://schemas.openxmlformats.org/officeDocument/2006/relationships/table" Target="../tables/table9.xml"/><Relationship Id="rId12" Type="http://schemas.openxmlformats.org/officeDocument/2006/relationships/table" Target="../tables/table14.xml"/><Relationship Id="rId17" Type="http://schemas.openxmlformats.org/officeDocument/2006/relationships/table" Target="../tables/table19.xml"/><Relationship Id="rId2" Type="http://schemas.openxmlformats.org/officeDocument/2006/relationships/table" Target="../tables/table4.xml"/><Relationship Id="rId16" Type="http://schemas.openxmlformats.org/officeDocument/2006/relationships/table" Target="../tables/table18.xml"/><Relationship Id="rId1" Type="http://schemas.openxmlformats.org/officeDocument/2006/relationships/table" Target="../tables/table3.xml"/><Relationship Id="rId6" Type="http://schemas.openxmlformats.org/officeDocument/2006/relationships/table" Target="../tables/table8.xml"/><Relationship Id="rId11" Type="http://schemas.openxmlformats.org/officeDocument/2006/relationships/table" Target="../tables/table13.xml"/><Relationship Id="rId5" Type="http://schemas.openxmlformats.org/officeDocument/2006/relationships/table" Target="../tables/table7.xml"/><Relationship Id="rId15" Type="http://schemas.openxmlformats.org/officeDocument/2006/relationships/table" Target="../tables/table17.xml"/><Relationship Id="rId10" Type="http://schemas.openxmlformats.org/officeDocument/2006/relationships/table" Target="../tables/table12.xml"/><Relationship Id="rId19" Type="http://schemas.openxmlformats.org/officeDocument/2006/relationships/table" Target="../tables/table21.xml"/><Relationship Id="rId4" Type="http://schemas.openxmlformats.org/officeDocument/2006/relationships/table" Target="../tables/table6.xml"/><Relationship Id="rId9" Type="http://schemas.openxmlformats.org/officeDocument/2006/relationships/table" Target="../tables/table11.xml"/><Relationship Id="rId14" Type="http://schemas.openxmlformats.org/officeDocument/2006/relationships/table" Target="../tables/table1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552BF6-7B9D-4B50-94B4-71118F984D10}">
  <dimension ref="A1:F45"/>
  <sheetViews>
    <sheetView workbookViewId="0">
      <selection activeCell="I46" sqref="I46"/>
    </sheetView>
  </sheetViews>
  <sheetFormatPr baseColWidth="10" defaultRowHeight="12.75" x14ac:dyDescent="0.2"/>
  <cols>
    <col min="1" max="1" width="14.7109375" style="55" customWidth="1"/>
    <col min="2" max="3" width="15.7109375" style="55" customWidth="1"/>
    <col min="4" max="4" width="13.85546875" style="55" bestFit="1" customWidth="1"/>
    <col min="5" max="5" width="14.85546875" style="55" customWidth="1"/>
    <col min="6" max="6" width="14.42578125" style="55" customWidth="1"/>
    <col min="7" max="16384" width="11.42578125" style="55"/>
  </cols>
  <sheetData>
    <row r="1" spans="1:6" ht="16.5" customHeight="1" x14ac:dyDescent="0.2">
      <c r="A1" s="213"/>
      <c r="B1" s="214"/>
      <c r="C1" s="219" t="s">
        <v>0</v>
      </c>
      <c r="D1" s="219"/>
      <c r="E1" s="219"/>
      <c r="F1" s="219"/>
    </row>
    <row r="2" spans="1:6" x14ac:dyDescent="0.2">
      <c r="A2" s="215"/>
      <c r="B2" s="216"/>
      <c r="C2" s="219"/>
      <c r="D2" s="219"/>
      <c r="E2" s="219"/>
      <c r="F2" s="219"/>
    </row>
    <row r="3" spans="1:6" ht="16.5" customHeight="1" x14ac:dyDescent="0.2">
      <c r="A3" s="215"/>
      <c r="B3" s="216"/>
      <c r="C3" s="219" t="s">
        <v>2</v>
      </c>
      <c r="D3" s="219"/>
      <c r="E3" s="219"/>
      <c r="F3" s="219"/>
    </row>
    <row r="4" spans="1:6" x14ac:dyDescent="0.2">
      <c r="A4" s="217"/>
      <c r="B4" s="218"/>
      <c r="C4" s="219" t="s">
        <v>187</v>
      </c>
      <c r="D4" s="219"/>
      <c r="E4" s="219"/>
      <c r="F4" s="219"/>
    </row>
    <row r="5" spans="1:6" x14ac:dyDescent="0.2">
      <c r="A5" s="140"/>
      <c r="B5" s="140"/>
      <c r="C5" s="141"/>
      <c r="D5" s="141"/>
      <c r="E5" s="141"/>
      <c r="F5" s="141"/>
    </row>
    <row r="6" spans="1:6" x14ac:dyDescent="0.2">
      <c r="A6" s="223" t="s">
        <v>242</v>
      </c>
      <c r="B6" s="223"/>
      <c r="C6" s="223"/>
      <c r="D6" s="223"/>
      <c r="E6" s="223"/>
      <c r="F6" s="223"/>
    </row>
    <row r="8" spans="1:6" ht="43.5" customHeight="1" x14ac:dyDescent="0.2">
      <c r="A8" s="224" t="s">
        <v>188</v>
      </c>
      <c r="B8" s="224"/>
      <c r="C8" s="224"/>
      <c r="D8" s="224"/>
      <c r="E8" s="224"/>
      <c r="F8" s="224"/>
    </row>
    <row r="10" spans="1:6" x14ac:dyDescent="0.2">
      <c r="A10" s="220" t="s">
        <v>190</v>
      </c>
      <c r="B10" s="220"/>
      <c r="C10" s="220"/>
      <c r="D10" s="220"/>
      <c r="E10" s="220"/>
      <c r="F10" s="220"/>
    </row>
    <row r="11" spans="1:6" ht="57" customHeight="1" x14ac:dyDescent="0.2">
      <c r="A11" s="245" t="s">
        <v>244</v>
      </c>
      <c r="B11" s="245"/>
      <c r="C11" s="245"/>
      <c r="D11" s="245"/>
      <c r="E11" s="245"/>
      <c r="F11" s="245"/>
    </row>
    <row r="12" spans="1:6" ht="32.25" customHeight="1" x14ac:dyDescent="0.2">
      <c r="A12" s="225" t="s">
        <v>245</v>
      </c>
      <c r="B12" s="225"/>
      <c r="C12" s="225"/>
      <c r="D12" s="225"/>
      <c r="E12" s="225"/>
      <c r="F12" s="225"/>
    </row>
    <row r="13" spans="1:6" x14ac:dyDescent="0.2">
      <c r="A13" s="142"/>
      <c r="B13" s="142"/>
      <c r="C13" s="142"/>
      <c r="D13" s="142"/>
      <c r="E13" s="142"/>
      <c r="F13" s="142"/>
    </row>
    <row r="14" spans="1:6" x14ac:dyDescent="0.2">
      <c r="A14" s="248" t="s">
        <v>214</v>
      </c>
      <c r="B14" s="221" t="s">
        <v>246</v>
      </c>
      <c r="C14" s="222"/>
      <c r="D14" s="144" t="s">
        <v>215</v>
      </c>
      <c r="E14" s="145"/>
      <c r="F14" s="146"/>
    </row>
    <row r="15" spans="1:6" x14ac:dyDescent="0.2">
      <c r="A15" s="248"/>
      <c r="B15" s="221"/>
      <c r="C15" s="222"/>
      <c r="D15" s="147" t="s">
        <v>219</v>
      </c>
      <c r="E15" s="142"/>
      <c r="F15" s="148"/>
    </row>
    <row r="16" spans="1:6" x14ac:dyDescent="0.2">
      <c r="A16" s="248"/>
      <c r="B16" s="221"/>
      <c r="C16" s="222"/>
      <c r="D16" s="147" t="s">
        <v>217</v>
      </c>
      <c r="E16" s="142"/>
      <c r="F16" s="148"/>
    </row>
    <row r="17" spans="1:6" x14ac:dyDescent="0.2">
      <c r="A17" s="248"/>
      <c r="B17" s="221"/>
      <c r="C17" s="222"/>
      <c r="D17" s="147" t="s">
        <v>220</v>
      </c>
      <c r="E17" s="142"/>
      <c r="F17" s="148"/>
    </row>
    <row r="18" spans="1:6" x14ac:dyDescent="0.2">
      <c r="A18" s="248"/>
      <c r="B18" s="221"/>
      <c r="C18" s="222"/>
      <c r="D18" s="246" t="s">
        <v>216</v>
      </c>
      <c r="E18" s="143" t="s">
        <v>154</v>
      </c>
      <c r="F18" s="149" t="s">
        <v>173</v>
      </c>
    </row>
    <row r="19" spans="1:6" x14ac:dyDescent="0.2">
      <c r="A19" s="248"/>
      <c r="B19" s="221"/>
      <c r="C19" s="222"/>
      <c r="D19" s="246"/>
      <c r="E19" s="143" t="s">
        <v>97</v>
      </c>
      <c r="F19" s="149" t="s">
        <v>174</v>
      </c>
    </row>
    <row r="20" spans="1:6" x14ac:dyDescent="0.2">
      <c r="A20" s="248"/>
      <c r="B20" s="221"/>
      <c r="C20" s="222"/>
      <c r="D20" s="246"/>
      <c r="E20" s="143" t="s">
        <v>162</v>
      </c>
      <c r="F20" s="149" t="s">
        <v>175</v>
      </c>
    </row>
    <row r="21" spans="1:6" x14ac:dyDescent="0.2">
      <c r="A21" s="248"/>
      <c r="B21" s="221"/>
      <c r="C21" s="222"/>
      <c r="D21" s="247"/>
      <c r="E21" s="150" t="s">
        <v>160</v>
      </c>
      <c r="F21" s="151" t="s">
        <v>177</v>
      </c>
    </row>
    <row r="22" spans="1:6" x14ac:dyDescent="0.2">
      <c r="A22" s="139"/>
      <c r="B22" s="139"/>
      <c r="C22" s="139"/>
      <c r="D22" s="139"/>
      <c r="E22" s="139"/>
      <c r="F22" s="139"/>
    </row>
    <row r="23" spans="1:6" ht="72" customHeight="1" x14ac:dyDescent="0.2">
      <c r="A23" s="238" t="s">
        <v>221</v>
      </c>
      <c r="B23" s="234" t="s">
        <v>223</v>
      </c>
      <c r="C23" s="249" t="s">
        <v>212</v>
      </c>
      <c r="D23" s="253"/>
      <c r="E23" s="242" t="s">
        <v>228</v>
      </c>
      <c r="F23" s="243"/>
    </row>
    <row r="24" spans="1:6" ht="54" customHeight="1" x14ac:dyDescent="0.25">
      <c r="A24" s="239"/>
      <c r="B24" s="245"/>
      <c r="C24" s="251" t="s">
        <v>4</v>
      </c>
      <c r="D24" s="252"/>
      <c r="E24" s="234" t="s">
        <v>213</v>
      </c>
      <c r="F24" s="235"/>
    </row>
    <row r="25" spans="1:6" ht="54" customHeight="1" x14ac:dyDescent="0.2">
      <c r="A25" s="239"/>
      <c r="B25" s="245"/>
      <c r="C25" s="165" t="s">
        <v>191</v>
      </c>
      <c r="D25" s="166" t="s">
        <v>192</v>
      </c>
      <c r="E25" s="236"/>
      <c r="F25" s="237"/>
    </row>
    <row r="26" spans="1:6" ht="92.25" customHeight="1" x14ac:dyDescent="0.2">
      <c r="A26" s="240"/>
      <c r="B26" s="236"/>
      <c r="C26" s="249" t="s">
        <v>249</v>
      </c>
      <c r="D26" s="250"/>
      <c r="E26" s="242" t="s">
        <v>248</v>
      </c>
      <c r="F26" s="243"/>
    </row>
    <row r="28" spans="1:6" ht="83.25" customHeight="1" x14ac:dyDescent="0.2">
      <c r="A28" s="230" t="s">
        <v>224</v>
      </c>
      <c r="B28" s="226" t="s">
        <v>225</v>
      </c>
      <c r="C28" s="227"/>
      <c r="D28" s="167" t="s">
        <v>195</v>
      </c>
      <c r="E28" s="232" t="s">
        <v>226</v>
      </c>
      <c r="F28" s="233"/>
    </row>
    <row r="29" spans="1:6" ht="83.25" customHeight="1" x14ac:dyDescent="0.2">
      <c r="A29" s="231"/>
      <c r="B29" s="228"/>
      <c r="C29" s="229"/>
      <c r="D29" s="168" t="s">
        <v>196</v>
      </c>
      <c r="E29" s="232" t="s">
        <v>227</v>
      </c>
      <c r="F29" s="233"/>
    </row>
    <row r="31" spans="1:6" x14ac:dyDescent="0.2">
      <c r="A31" s="220" t="s">
        <v>243</v>
      </c>
      <c r="B31" s="220"/>
      <c r="C31" s="220"/>
      <c r="D31" s="220"/>
      <c r="E31" s="220"/>
      <c r="F31" s="220"/>
    </row>
    <row r="32" spans="1:6" x14ac:dyDescent="0.2">
      <c r="A32" s="241" t="s">
        <v>250</v>
      </c>
      <c r="B32" s="241"/>
      <c r="C32" s="241"/>
      <c r="D32" s="241"/>
      <c r="E32" s="241"/>
      <c r="F32" s="241"/>
    </row>
    <row r="33" spans="1:6" ht="31.5" customHeight="1" x14ac:dyDescent="0.2">
      <c r="A33" s="225" t="s">
        <v>229</v>
      </c>
      <c r="B33" s="225"/>
      <c r="C33" s="225"/>
      <c r="D33" s="225"/>
      <c r="E33" s="225"/>
      <c r="F33" s="225"/>
    </row>
    <row r="34" spans="1:6" x14ac:dyDescent="0.2">
      <c r="A34" s="244" t="s">
        <v>214</v>
      </c>
      <c r="B34" s="221" t="s">
        <v>218</v>
      </c>
      <c r="C34" s="222"/>
      <c r="D34" s="144" t="s">
        <v>215</v>
      </c>
      <c r="E34" s="145"/>
      <c r="F34" s="146"/>
    </row>
    <row r="35" spans="1:6" x14ac:dyDescent="0.2">
      <c r="A35" s="244"/>
      <c r="B35" s="221"/>
      <c r="C35" s="222"/>
      <c r="D35" s="147" t="s">
        <v>219</v>
      </c>
      <c r="E35" s="142"/>
      <c r="F35" s="148"/>
    </row>
    <row r="36" spans="1:6" x14ac:dyDescent="0.2">
      <c r="A36" s="244"/>
      <c r="B36" s="221"/>
      <c r="C36" s="222"/>
      <c r="D36" s="147" t="s">
        <v>220</v>
      </c>
      <c r="E36" s="142"/>
      <c r="F36" s="148"/>
    </row>
    <row r="37" spans="1:6" x14ac:dyDescent="0.2">
      <c r="A37" s="244"/>
      <c r="B37" s="221"/>
      <c r="C37" s="222"/>
      <c r="D37" s="147" t="s">
        <v>217</v>
      </c>
      <c r="E37" s="142"/>
      <c r="F37" s="148"/>
    </row>
    <row r="38" spans="1:6" x14ac:dyDescent="0.2">
      <c r="A38" s="244"/>
      <c r="B38" s="221"/>
      <c r="C38" s="222"/>
      <c r="D38" s="162" t="s">
        <v>233</v>
      </c>
      <c r="E38" s="143"/>
      <c r="F38" s="149"/>
    </row>
    <row r="39" spans="1:6" x14ac:dyDescent="0.2">
      <c r="A39" s="244"/>
      <c r="B39" s="221"/>
      <c r="C39" s="222"/>
      <c r="D39" s="147" t="s">
        <v>235</v>
      </c>
      <c r="E39" s="143"/>
      <c r="F39" s="149"/>
    </row>
    <row r="40" spans="1:6" x14ac:dyDescent="0.2">
      <c r="A40" s="244"/>
      <c r="B40" s="221"/>
      <c r="C40" s="222"/>
      <c r="D40" s="147" t="s">
        <v>234</v>
      </c>
      <c r="E40" s="143"/>
      <c r="F40" s="149"/>
    </row>
    <row r="41" spans="1:6" x14ac:dyDescent="0.2">
      <c r="A41" s="244"/>
      <c r="B41" s="221"/>
      <c r="C41" s="222"/>
      <c r="D41" s="163"/>
      <c r="E41" s="150"/>
      <c r="F41" s="151"/>
    </row>
    <row r="42" spans="1:6" x14ac:dyDescent="0.2">
      <c r="A42" s="139"/>
      <c r="B42" s="139"/>
      <c r="C42" s="139"/>
      <c r="D42" s="139"/>
      <c r="E42" s="139"/>
      <c r="F42" s="139"/>
    </row>
    <row r="43" spans="1:6" ht="28.5" customHeight="1" x14ac:dyDescent="0.2">
      <c r="A43" s="238" t="s">
        <v>221</v>
      </c>
      <c r="B43" s="234" t="s">
        <v>237</v>
      </c>
      <c r="C43" s="168" t="s">
        <v>238</v>
      </c>
      <c r="D43" s="232" t="s">
        <v>251</v>
      </c>
      <c r="E43" s="232"/>
      <c r="F43" s="233"/>
    </row>
    <row r="44" spans="1:6" ht="81.75" customHeight="1" x14ac:dyDescent="0.2">
      <c r="A44" s="239"/>
      <c r="B44" s="245"/>
      <c r="C44" s="168" t="s">
        <v>239</v>
      </c>
      <c r="D44" s="232" t="s">
        <v>258</v>
      </c>
      <c r="E44" s="232"/>
      <c r="F44" s="233"/>
    </row>
    <row r="45" spans="1:6" ht="70.5" customHeight="1" x14ac:dyDescent="0.2">
      <c r="A45" s="240"/>
      <c r="B45" s="236"/>
      <c r="C45" s="173" t="s">
        <v>222</v>
      </c>
      <c r="D45" s="242" t="s">
        <v>240</v>
      </c>
      <c r="E45" s="242"/>
      <c r="F45" s="243"/>
    </row>
  </sheetData>
  <mergeCells count="34">
    <mergeCell ref="A11:F11"/>
    <mergeCell ref="D18:D21"/>
    <mergeCell ref="A14:A21"/>
    <mergeCell ref="E23:F23"/>
    <mergeCell ref="C26:D26"/>
    <mergeCell ref="E26:F26"/>
    <mergeCell ref="B23:B26"/>
    <mergeCell ref="C24:D24"/>
    <mergeCell ref="C23:D23"/>
    <mergeCell ref="A32:F32"/>
    <mergeCell ref="A33:F33"/>
    <mergeCell ref="D43:F43"/>
    <mergeCell ref="D44:F44"/>
    <mergeCell ref="D45:F45"/>
    <mergeCell ref="A34:A41"/>
    <mergeCell ref="B34:C41"/>
    <mergeCell ref="A43:A45"/>
    <mergeCell ref="B43:B45"/>
    <mergeCell ref="A1:B4"/>
    <mergeCell ref="C1:F2"/>
    <mergeCell ref="C3:F3"/>
    <mergeCell ref="C4:F4"/>
    <mergeCell ref="A31:F31"/>
    <mergeCell ref="B14:C21"/>
    <mergeCell ref="A6:F6"/>
    <mergeCell ref="A8:F8"/>
    <mergeCell ref="A10:F10"/>
    <mergeCell ref="A12:F12"/>
    <mergeCell ref="B28:C29"/>
    <mergeCell ref="A28:A29"/>
    <mergeCell ref="E28:F28"/>
    <mergeCell ref="E29:F29"/>
    <mergeCell ref="E24:F25"/>
    <mergeCell ref="A23:A26"/>
  </mergeCells>
  <hyperlinks>
    <hyperlink ref="A14:A21" location="'Programación General OSPA'!AL4" display="PRIMERA PARTE" xr:uid="{F044AFBF-88CB-463A-92EF-5B0BB14F72D6}"/>
    <hyperlink ref="C23:D23" location="INSTRUCCIONES!C6" display="Periodo Programación" xr:uid="{C2C67360-EAFD-41A5-8EA3-D67A9BA68C95}"/>
    <hyperlink ref="C24:D24" location="'Programación General OSPA'!A10" display="TURNO/ACTIVIDAD" xr:uid="{0137A669-673F-436B-AA3F-965207F39ABE}"/>
    <hyperlink ref="C26:D26" location="'Programación General OSPA'!C9" display="Registro del turno" xr:uid="{A1835657-2693-4FBB-870B-06DE57D24CA8}"/>
    <hyperlink ref="D28" location="'Programación General OSPA'!O7" display="Validación 1" xr:uid="{060EB1D9-289F-4C53-B5D7-174B2843B08E}"/>
    <hyperlink ref="D29" location="'Programación General OSPA'!T7" display="Validación 2" xr:uid="{22969BAD-1586-462D-8331-631B2B344B83}"/>
    <hyperlink ref="A34:A41" location="'Programación x Temática OSPA'!A23" display="PRIMERA PARTE" xr:uid="{FF70F2D5-D223-4A19-863B-6D778D25CF01}"/>
    <hyperlink ref="C43" location="'Programación x Temática OSPA'!C9" display="Periodo " xr:uid="{409DAFBD-4B5B-4A0A-9E72-96D79CD919A8}"/>
    <hyperlink ref="C44" location="'Programación x Temática OSPA'!B6" display="Tema o grupo" xr:uid="{BD41AAC6-AD61-4F8C-B498-22942129E810}"/>
    <hyperlink ref="C45" location="'Programación x Temática OSPA'!C10" display="Registro del turno" xr:uid="{78C64DB7-8A1A-4F69-8934-2CF5CA61CAD7}"/>
  </hyperlink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82DAE0-6ABF-4874-B138-24FFAF1D0EDB}">
  <dimension ref="A1:BP99"/>
  <sheetViews>
    <sheetView tabSelected="1" zoomScale="70" zoomScaleNormal="70" workbookViewId="0">
      <pane ySplit="12" topLeftCell="A38" activePane="bottomLeft" state="frozen"/>
      <selection pane="bottomLeft" activeCell="A7" sqref="A7"/>
    </sheetView>
  </sheetViews>
  <sheetFormatPr baseColWidth="10" defaultColWidth="6.85546875" defaultRowHeight="15.75" x14ac:dyDescent="0.25"/>
  <cols>
    <col min="1" max="1" width="14.5703125" style="69" customWidth="1"/>
    <col min="2" max="2" width="13" style="69" bestFit="1" customWidth="1"/>
    <col min="3" max="4" width="7" style="69" bestFit="1" customWidth="1"/>
    <col min="5" max="5" width="7.28515625" style="69" bestFit="1" customWidth="1"/>
    <col min="6" max="11" width="7" style="69" bestFit="1" customWidth="1"/>
    <col min="12" max="12" width="7.28515625" style="69" bestFit="1" customWidth="1"/>
    <col min="13" max="18" width="7" style="69" bestFit="1" customWidth="1"/>
    <col min="19" max="19" width="7.28515625" style="69" bestFit="1" customWidth="1"/>
    <col min="20" max="25" width="7" style="69" bestFit="1" customWidth="1"/>
    <col min="26" max="26" width="7.28515625" style="69" bestFit="1" customWidth="1"/>
    <col min="27" max="32" width="7" style="69" bestFit="1" customWidth="1"/>
    <col min="33" max="33" width="7.28515625" style="69" bestFit="1" customWidth="1"/>
    <col min="34" max="34" width="6.85546875" style="69"/>
    <col min="35" max="35" width="2.140625" style="69" customWidth="1"/>
    <col min="36" max="36" width="6.85546875" style="69"/>
    <col min="37" max="37" width="3.7109375" style="70" customWidth="1"/>
    <col min="38" max="38" width="5.28515625" style="71" customWidth="1"/>
    <col min="39" max="39" width="29.7109375" style="70" customWidth="1"/>
    <col min="40" max="49" width="6.85546875" style="70"/>
    <col min="50" max="50" width="5.7109375" style="70" customWidth="1"/>
    <col min="51" max="252" width="6.85546875" style="70"/>
    <col min="253" max="253" width="14.5703125" style="70" customWidth="1"/>
    <col min="254" max="254" width="11.140625" style="70" customWidth="1"/>
    <col min="255" max="286" width="6.85546875" style="70"/>
    <col min="287" max="287" width="2.140625" style="70" customWidth="1"/>
    <col min="288" max="288" width="6.85546875" style="70"/>
    <col min="289" max="289" width="3.7109375" style="70" customWidth="1"/>
    <col min="290" max="290" width="5.28515625" style="70" customWidth="1"/>
    <col min="291" max="291" width="29.7109375" style="70" customWidth="1"/>
    <col min="292" max="508" width="6.85546875" style="70"/>
    <col min="509" max="509" width="14.5703125" style="70" customWidth="1"/>
    <col min="510" max="510" width="11.140625" style="70" customWidth="1"/>
    <col min="511" max="542" width="6.85546875" style="70"/>
    <col min="543" max="543" width="2.140625" style="70" customWidth="1"/>
    <col min="544" max="544" width="6.85546875" style="70"/>
    <col min="545" max="545" width="3.7109375" style="70" customWidth="1"/>
    <col min="546" max="546" width="5.28515625" style="70" customWidth="1"/>
    <col min="547" max="547" width="29.7109375" style="70" customWidth="1"/>
    <col min="548" max="764" width="6.85546875" style="70"/>
    <col min="765" max="765" width="14.5703125" style="70" customWidth="1"/>
    <col min="766" max="766" width="11.140625" style="70" customWidth="1"/>
    <col min="767" max="798" width="6.85546875" style="70"/>
    <col min="799" max="799" width="2.140625" style="70" customWidth="1"/>
    <col min="800" max="800" width="6.85546875" style="70"/>
    <col min="801" max="801" width="3.7109375" style="70" customWidth="1"/>
    <col min="802" max="802" width="5.28515625" style="70" customWidth="1"/>
    <col min="803" max="803" width="29.7109375" style="70" customWidth="1"/>
    <col min="804" max="1020" width="6.85546875" style="70"/>
    <col min="1021" max="1021" width="14.5703125" style="70" customWidth="1"/>
    <col min="1022" max="1022" width="11.140625" style="70" customWidth="1"/>
    <col min="1023" max="1054" width="6.85546875" style="70"/>
    <col min="1055" max="1055" width="2.140625" style="70" customWidth="1"/>
    <col min="1056" max="1056" width="6.85546875" style="70"/>
    <col min="1057" max="1057" width="3.7109375" style="70" customWidth="1"/>
    <col min="1058" max="1058" width="5.28515625" style="70" customWidth="1"/>
    <col min="1059" max="1059" width="29.7109375" style="70" customWidth="1"/>
    <col min="1060" max="1276" width="6.85546875" style="70"/>
    <col min="1277" max="1277" width="14.5703125" style="70" customWidth="1"/>
    <col min="1278" max="1278" width="11.140625" style="70" customWidth="1"/>
    <col min="1279" max="1310" width="6.85546875" style="70"/>
    <col min="1311" max="1311" width="2.140625" style="70" customWidth="1"/>
    <col min="1312" max="1312" width="6.85546875" style="70"/>
    <col min="1313" max="1313" width="3.7109375" style="70" customWidth="1"/>
    <col min="1314" max="1314" width="5.28515625" style="70" customWidth="1"/>
    <col min="1315" max="1315" width="29.7109375" style="70" customWidth="1"/>
    <col min="1316" max="1532" width="6.85546875" style="70"/>
    <col min="1533" max="1533" width="14.5703125" style="70" customWidth="1"/>
    <col min="1534" max="1534" width="11.140625" style="70" customWidth="1"/>
    <col min="1535" max="1566" width="6.85546875" style="70"/>
    <col min="1567" max="1567" width="2.140625" style="70" customWidth="1"/>
    <col min="1568" max="1568" width="6.85546875" style="70"/>
    <col min="1569" max="1569" width="3.7109375" style="70" customWidth="1"/>
    <col min="1570" max="1570" width="5.28515625" style="70" customWidth="1"/>
    <col min="1571" max="1571" width="29.7109375" style="70" customWidth="1"/>
    <col min="1572" max="1788" width="6.85546875" style="70"/>
    <col min="1789" max="1789" width="14.5703125" style="70" customWidth="1"/>
    <col min="1790" max="1790" width="11.140625" style="70" customWidth="1"/>
    <col min="1791" max="1822" width="6.85546875" style="70"/>
    <col min="1823" max="1823" width="2.140625" style="70" customWidth="1"/>
    <col min="1824" max="1824" width="6.85546875" style="70"/>
    <col min="1825" max="1825" width="3.7109375" style="70" customWidth="1"/>
    <col min="1826" max="1826" width="5.28515625" style="70" customWidth="1"/>
    <col min="1827" max="1827" width="29.7109375" style="70" customWidth="1"/>
    <col min="1828" max="2044" width="6.85546875" style="70"/>
    <col min="2045" max="2045" width="14.5703125" style="70" customWidth="1"/>
    <col min="2046" max="2046" width="11.140625" style="70" customWidth="1"/>
    <col min="2047" max="2078" width="6.85546875" style="70"/>
    <col min="2079" max="2079" width="2.140625" style="70" customWidth="1"/>
    <col min="2080" max="2080" width="6.85546875" style="70"/>
    <col min="2081" max="2081" width="3.7109375" style="70" customWidth="1"/>
    <col min="2082" max="2082" width="5.28515625" style="70" customWidth="1"/>
    <col min="2083" max="2083" width="29.7109375" style="70" customWidth="1"/>
    <col min="2084" max="2300" width="6.85546875" style="70"/>
    <col min="2301" max="2301" width="14.5703125" style="70" customWidth="1"/>
    <col min="2302" max="2302" width="11.140625" style="70" customWidth="1"/>
    <col min="2303" max="2334" width="6.85546875" style="70"/>
    <col min="2335" max="2335" width="2.140625" style="70" customWidth="1"/>
    <col min="2336" max="2336" width="6.85546875" style="70"/>
    <col min="2337" max="2337" width="3.7109375" style="70" customWidth="1"/>
    <col min="2338" max="2338" width="5.28515625" style="70" customWidth="1"/>
    <col min="2339" max="2339" width="29.7109375" style="70" customWidth="1"/>
    <col min="2340" max="2556" width="6.85546875" style="70"/>
    <col min="2557" max="2557" width="14.5703125" style="70" customWidth="1"/>
    <col min="2558" max="2558" width="11.140625" style="70" customWidth="1"/>
    <col min="2559" max="2590" width="6.85546875" style="70"/>
    <col min="2591" max="2591" width="2.140625" style="70" customWidth="1"/>
    <col min="2592" max="2592" width="6.85546875" style="70"/>
    <col min="2593" max="2593" width="3.7109375" style="70" customWidth="1"/>
    <col min="2594" max="2594" width="5.28515625" style="70" customWidth="1"/>
    <col min="2595" max="2595" width="29.7109375" style="70" customWidth="1"/>
    <col min="2596" max="2812" width="6.85546875" style="70"/>
    <col min="2813" max="2813" width="14.5703125" style="70" customWidth="1"/>
    <col min="2814" max="2814" width="11.140625" style="70" customWidth="1"/>
    <col min="2815" max="2846" width="6.85546875" style="70"/>
    <col min="2847" max="2847" width="2.140625" style="70" customWidth="1"/>
    <col min="2848" max="2848" width="6.85546875" style="70"/>
    <col min="2849" max="2849" width="3.7109375" style="70" customWidth="1"/>
    <col min="2850" max="2850" width="5.28515625" style="70" customWidth="1"/>
    <col min="2851" max="2851" width="29.7109375" style="70" customWidth="1"/>
    <col min="2852" max="3068" width="6.85546875" style="70"/>
    <col min="3069" max="3069" width="14.5703125" style="70" customWidth="1"/>
    <col min="3070" max="3070" width="11.140625" style="70" customWidth="1"/>
    <col min="3071" max="3102" width="6.85546875" style="70"/>
    <col min="3103" max="3103" width="2.140625" style="70" customWidth="1"/>
    <col min="3104" max="3104" width="6.85546875" style="70"/>
    <col min="3105" max="3105" width="3.7109375" style="70" customWidth="1"/>
    <col min="3106" max="3106" width="5.28515625" style="70" customWidth="1"/>
    <col min="3107" max="3107" width="29.7109375" style="70" customWidth="1"/>
    <col min="3108" max="3324" width="6.85546875" style="70"/>
    <col min="3325" max="3325" width="14.5703125" style="70" customWidth="1"/>
    <col min="3326" max="3326" width="11.140625" style="70" customWidth="1"/>
    <col min="3327" max="3358" width="6.85546875" style="70"/>
    <col min="3359" max="3359" width="2.140625" style="70" customWidth="1"/>
    <col min="3360" max="3360" width="6.85546875" style="70"/>
    <col min="3361" max="3361" width="3.7109375" style="70" customWidth="1"/>
    <col min="3362" max="3362" width="5.28515625" style="70" customWidth="1"/>
    <col min="3363" max="3363" width="29.7109375" style="70" customWidth="1"/>
    <col min="3364" max="3580" width="6.85546875" style="70"/>
    <col min="3581" max="3581" width="14.5703125" style="70" customWidth="1"/>
    <col min="3582" max="3582" width="11.140625" style="70" customWidth="1"/>
    <col min="3583" max="3614" width="6.85546875" style="70"/>
    <col min="3615" max="3615" width="2.140625" style="70" customWidth="1"/>
    <col min="3616" max="3616" width="6.85546875" style="70"/>
    <col min="3617" max="3617" width="3.7109375" style="70" customWidth="1"/>
    <col min="3618" max="3618" width="5.28515625" style="70" customWidth="1"/>
    <col min="3619" max="3619" width="29.7109375" style="70" customWidth="1"/>
    <col min="3620" max="3836" width="6.85546875" style="70"/>
    <col min="3837" max="3837" width="14.5703125" style="70" customWidth="1"/>
    <col min="3838" max="3838" width="11.140625" style="70" customWidth="1"/>
    <col min="3839" max="3870" width="6.85546875" style="70"/>
    <col min="3871" max="3871" width="2.140625" style="70" customWidth="1"/>
    <col min="3872" max="3872" width="6.85546875" style="70"/>
    <col min="3873" max="3873" width="3.7109375" style="70" customWidth="1"/>
    <col min="3874" max="3874" width="5.28515625" style="70" customWidth="1"/>
    <col min="3875" max="3875" width="29.7109375" style="70" customWidth="1"/>
    <col min="3876" max="4092" width="6.85546875" style="70"/>
    <col min="4093" max="4093" width="14.5703125" style="70" customWidth="1"/>
    <col min="4094" max="4094" width="11.140625" style="70" customWidth="1"/>
    <col min="4095" max="4126" width="6.85546875" style="70"/>
    <col min="4127" max="4127" width="2.140625" style="70" customWidth="1"/>
    <col min="4128" max="4128" width="6.85546875" style="70"/>
    <col min="4129" max="4129" width="3.7109375" style="70" customWidth="1"/>
    <col min="4130" max="4130" width="5.28515625" style="70" customWidth="1"/>
    <col min="4131" max="4131" width="29.7109375" style="70" customWidth="1"/>
    <col min="4132" max="4348" width="6.85546875" style="70"/>
    <col min="4349" max="4349" width="14.5703125" style="70" customWidth="1"/>
    <col min="4350" max="4350" width="11.140625" style="70" customWidth="1"/>
    <col min="4351" max="4382" width="6.85546875" style="70"/>
    <col min="4383" max="4383" width="2.140625" style="70" customWidth="1"/>
    <col min="4384" max="4384" width="6.85546875" style="70"/>
    <col min="4385" max="4385" width="3.7109375" style="70" customWidth="1"/>
    <col min="4386" max="4386" width="5.28515625" style="70" customWidth="1"/>
    <col min="4387" max="4387" width="29.7109375" style="70" customWidth="1"/>
    <col min="4388" max="4604" width="6.85546875" style="70"/>
    <col min="4605" max="4605" width="14.5703125" style="70" customWidth="1"/>
    <col min="4606" max="4606" width="11.140625" style="70" customWidth="1"/>
    <col min="4607" max="4638" width="6.85546875" style="70"/>
    <col min="4639" max="4639" width="2.140625" style="70" customWidth="1"/>
    <col min="4640" max="4640" width="6.85546875" style="70"/>
    <col min="4641" max="4641" width="3.7109375" style="70" customWidth="1"/>
    <col min="4642" max="4642" width="5.28515625" style="70" customWidth="1"/>
    <col min="4643" max="4643" width="29.7109375" style="70" customWidth="1"/>
    <col min="4644" max="4860" width="6.85546875" style="70"/>
    <col min="4861" max="4861" width="14.5703125" style="70" customWidth="1"/>
    <col min="4862" max="4862" width="11.140625" style="70" customWidth="1"/>
    <col min="4863" max="4894" width="6.85546875" style="70"/>
    <col min="4895" max="4895" width="2.140625" style="70" customWidth="1"/>
    <col min="4896" max="4896" width="6.85546875" style="70"/>
    <col min="4897" max="4897" width="3.7109375" style="70" customWidth="1"/>
    <col min="4898" max="4898" width="5.28515625" style="70" customWidth="1"/>
    <col min="4899" max="4899" width="29.7109375" style="70" customWidth="1"/>
    <col min="4900" max="5116" width="6.85546875" style="70"/>
    <col min="5117" max="5117" width="14.5703125" style="70" customWidth="1"/>
    <col min="5118" max="5118" width="11.140625" style="70" customWidth="1"/>
    <col min="5119" max="5150" width="6.85546875" style="70"/>
    <col min="5151" max="5151" width="2.140625" style="70" customWidth="1"/>
    <col min="5152" max="5152" width="6.85546875" style="70"/>
    <col min="5153" max="5153" width="3.7109375" style="70" customWidth="1"/>
    <col min="5154" max="5154" width="5.28515625" style="70" customWidth="1"/>
    <col min="5155" max="5155" width="29.7109375" style="70" customWidth="1"/>
    <col min="5156" max="5372" width="6.85546875" style="70"/>
    <col min="5373" max="5373" width="14.5703125" style="70" customWidth="1"/>
    <col min="5374" max="5374" width="11.140625" style="70" customWidth="1"/>
    <col min="5375" max="5406" width="6.85546875" style="70"/>
    <col min="5407" max="5407" width="2.140625" style="70" customWidth="1"/>
    <col min="5408" max="5408" width="6.85546875" style="70"/>
    <col min="5409" max="5409" width="3.7109375" style="70" customWidth="1"/>
    <col min="5410" max="5410" width="5.28515625" style="70" customWidth="1"/>
    <col min="5411" max="5411" width="29.7109375" style="70" customWidth="1"/>
    <col min="5412" max="5628" width="6.85546875" style="70"/>
    <col min="5629" max="5629" width="14.5703125" style="70" customWidth="1"/>
    <col min="5630" max="5630" width="11.140625" style="70" customWidth="1"/>
    <col min="5631" max="5662" width="6.85546875" style="70"/>
    <col min="5663" max="5663" width="2.140625" style="70" customWidth="1"/>
    <col min="5664" max="5664" width="6.85546875" style="70"/>
    <col min="5665" max="5665" width="3.7109375" style="70" customWidth="1"/>
    <col min="5666" max="5666" width="5.28515625" style="70" customWidth="1"/>
    <col min="5667" max="5667" width="29.7109375" style="70" customWidth="1"/>
    <col min="5668" max="5884" width="6.85546875" style="70"/>
    <col min="5885" max="5885" width="14.5703125" style="70" customWidth="1"/>
    <col min="5886" max="5886" width="11.140625" style="70" customWidth="1"/>
    <col min="5887" max="5918" width="6.85546875" style="70"/>
    <col min="5919" max="5919" width="2.140625" style="70" customWidth="1"/>
    <col min="5920" max="5920" width="6.85546875" style="70"/>
    <col min="5921" max="5921" width="3.7109375" style="70" customWidth="1"/>
    <col min="5922" max="5922" width="5.28515625" style="70" customWidth="1"/>
    <col min="5923" max="5923" width="29.7109375" style="70" customWidth="1"/>
    <col min="5924" max="6140" width="6.85546875" style="70"/>
    <col min="6141" max="6141" width="14.5703125" style="70" customWidth="1"/>
    <col min="6142" max="6142" width="11.140625" style="70" customWidth="1"/>
    <col min="6143" max="6174" width="6.85546875" style="70"/>
    <col min="6175" max="6175" width="2.140625" style="70" customWidth="1"/>
    <col min="6176" max="6176" width="6.85546875" style="70"/>
    <col min="6177" max="6177" width="3.7109375" style="70" customWidth="1"/>
    <col min="6178" max="6178" width="5.28515625" style="70" customWidth="1"/>
    <col min="6179" max="6179" width="29.7109375" style="70" customWidth="1"/>
    <col min="6180" max="6396" width="6.85546875" style="70"/>
    <col min="6397" max="6397" width="14.5703125" style="70" customWidth="1"/>
    <col min="6398" max="6398" width="11.140625" style="70" customWidth="1"/>
    <col min="6399" max="6430" width="6.85546875" style="70"/>
    <col min="6431" max="6431" width="2.140625" style="70" customWidth="1"/>
    <col min="6432" max="6432" width="6.85546875" style="70"/>
    <col min="6433" max="6433" width="3.7109375" style="70" customWidth="1"/>
    <col min="6434" max="6434" width="5.28515625" style="70" customWidth="1"/>
    <col min="6435" max="6435" width="29.7109375" style="70" customWidth="1"/>
    <col min="6436" max="6652" width="6.85546875" style="70"/>
    <col min="6653" max="6653" width="14.5703125" style="70" customWidth="1"/>
    <col min="6654" max="6654" width="11.140625" style="70" customWidth="1"/>
    <col min="6655" max="6686" width="6.85546875" style="70"/>
    <col min="6687" max="6687" width="2.140625" style="70" customWidth="1"/>
    <col min="6688" max="6688" width="6.85546875" style="70"/>
    <col min="6689" max="6689" width="3.7109375" style="70" customWidth="1"/>
    <col min="6690" max="6690" width="5.28515625" style="70" customWidth="1"/>
    <col min="6691" max="6691" width="29.7109375" style="70" customWidth="1"/>
    <col min="6692" max="6908" width="6.85546875" style="70"/>
    <col min="6909" max="6909" width="14.5703125" style="70" customWidth="1"/>
    <col min="6910" max="6910" width="11.140625" style="70" customWidth="1"/>
    <col min="6911" max="6942" width="6.85546875" style="70"/>
    <col min="6943" max="6943" width="2.140625" style="70" customWidth="1"/>
    <col min="6944" max="6944" width="6.85546875" style="70"/>
    <col min="6945" max="6945" width="3.7109375" style="70" customWidth="1"/>
    <col min="6946" max="6946" width="5.28515625" style="70" customWidth="1"/>
    <col min="6947" max="6947" width="29.7109375" style="70" customWidth="1"/>
    <col min="6948" max="7164" width="6.85546875" style="70"/>
    <col min="7165" max="7165" width="14.5703125" style="70" customWidth="1"/>
    <col min="7166" max="7166" width="11.140625" style="70" customWidth="1"/>
    <col min="7167" max="7198" width="6.85546875" style="70"/>
    <col min="7199" max="7199" width="2.140625" style="70" customWidth="1"/>
    <col min="7200" max="7200" width="6.85546875" style="70"/>
    <col min="7201" max="7201" width="3.7109375" style="70" customWidth="1"/>
    <col min="7202" max="7202" width="5.28515625" style="70" customWidth="1"/>
    <col min="7203" max="7203" width="29.7109375" style="70" customWidth="1"/>
    <col min="7204" max="7420" width="6.85546875" style="70"/>
    <col min="7421" max="7421" width="14.5703125" style="70" customWidth="1"/>
    <col min="7422" max="7422" width="11.140625" style="70" customWidth="1"/>
    <col min="7423" max="7454" width="6.85546875" style="70"/>
    <col min="7455" max="7455" width="2.140625" style="70" customWidth="1"/>
    <col min="7456" max="7456" width="6.85546875" style="70"/>
    <col min="7457" max="7457" width="3.7109375" style="70" customWidth="1"/>
    <col min="7458" max="7458" width="5.28515625" style="70" customWidth="1"/>
    <col min="7459" max="7459" width="29.7109375" style="70" customWidth="1"/>
    <col min="7460" max="7676" width="6.85546875" style="70"/>
    <col min="7677" max="7677" width="14.5703125" style="70" customWidth="1"/>
    <col min="7678" max="7678" width="11.140625" style="70" customWidth="1"/>
    <col min="7679" max="7710" width="6.85546875" style="70"/>
    <col min="7711" max="7711" width="2.140625" style="70" customWidth="1"/>
    <col min="7712" max="7712" width="6.85546875" style="70"/>
    <col min="7713" max="7713" width="3.7109375" style="70" customWidth="1"/>
    <col min="7714" max="7714" width="5.28515625" style="70" customWidth="1"/>
    <col min="7715" max="7715" width="29.7109375" style="70" customWidth="1"/>
    <col min="7716" max="7932" width="6.85546875" style="70"/>
    <col min="7933" max="7933" width="14.5703125" style="70" customWidth="1"/>
    <col min="7934" max="7934" width="11.140625" style="70" customWidth="1"/>
    <col min="7935" max="7966" width="6.85546875" style="70"/>
    <col min="7967" max="7967" width="2.140625" style="70" customWidth="1"/>
    <col min="7968" max="7968" width="6.85546875" style="70"/>
    <col min="7969" max="7969" width="3.7109375" style="70" customWidth="1"/>
    <col min="7970" max="7970" width="5.28515625" style="70" customWidth="1"/>
    <col min="7971" max="7971" width="29.7109375" style="70" customWidth="1"/>
    <col min="7972" max="8188" width="6.85546875" style="70"/>
    <col min="8189" max="8189" width="14.5703125" style="70" customWidth="1"/>
    <col min="8190" max="8190" width="11.140625" style="70" customWidth="1"/>
    <col min="8191" max="8222" width="6.85546875" style="70"/>
    <col min="8223" max="8223" width="2.140625" style="70" customWidth="1"/>
    <col min="8224" max="8224" width="6.85546875" style="70"/>
    <col min="8225" max="8225" width="3.7109375" style="70" customWidth="1"/>
    <col min="8226" max="8226" width="5.28515625" style="70" customWidth="1"/>
    <col min="8227" max="8227" width="29.7109375" style="70" customWidth="1"/>
    <col min="8228" max="8444" width="6.85546875" style="70"/>
    <col min="8445" max="8445" width="14.5703125" style="70" customWidth="1"/>
    <col min="8446" max="8446" width="11.140625" style="70" customWidth="1"/>
    <col min="8447" max="8478" width="6.85546875" style="70"/>
    <col min="8479" max="8479" width="2.140625" style="70" customWidth="1"/>
    <col min="8480" max="8480" width="6.85546875" style="70"/>
    <col min="8481" max="8481" width="3.7109375" style="70" customWidth="1"/>
    <col min="8482" max="8482" width="5.28515625" style="70" customWidth="1"/>
    <col min="8483" max="8483" width="29.7109375" style="70" customWidth="1"/>
    <col min="8484" max="8700" width="6.85546875" style="70"/>
    <col min="8701" max="8701" width="14.5703125" style="70" customWidth="1"/>
    <col min="8702" max="8702" width="11.140625" style="70" customWidth="1"/>
    <col min="8703" max="8734" width="6.85546875" style="70"/>
    <col min="8735" max="8735" width="2.140625" style="70" customWidth="1"/>
    <col min="8736" max="8736" width="6.85546875" style="70"/>
    <col min="8737" max="8737" width="3.7109375" style="70" customWidth="1"/>
    <col min="8738" max="8738" width="5.28515625" style="70" customWidth="1"/>
    <col min="8739" max="8739" width="29.7109375" style="70" customWidth="1"/>
    <col min="8740" max="8956" width="6.85546875" style="70"/>
    <col min="8957" max="8957" width="14.5703125" style="70" customWidth="1"/>
    <col min="8958" max="8958" width="11.140625" style="70" customWidth="1"/>
    <col min="8959" max="8990" width="6.85546875" style="70"/>
    <col min="8991" max="8991" width="2.140625" style="70" customWidth="1"/>
    <col min="8992" max="8992" width="6.85546875" style="70"/>
    <col min="8993" max="8993" width="3.7109375" style="70" customWidth="1"/>
    <col min="8994" max="8994" width="5.28515625" style="70" customWidth="1"/>
    <col min="8995" max="8995" width="29.7109375" style="70" customWidth="1"/>
    <col min="8996" max="9212" width="6.85546875" style="70"/>
    <col min="9213" max="9213" width="14.5703125" style="70" customWidth="1"/>
    <col min="9214" max="9214" width="11.140625" style="70" customWidth="1"/>
    <col min="9215" max="9246" width="6.85546875" style="70"/>
    <col min="9247" max="9247" width="2.140625" style="70" customWidth="1"/>
    <col min="9248" max="9248" width="6.85546875" style="70"/>
    <col min="9249" max="9249" width="3.7109375" style="70" customWidth="1"/>
    <col min="9250" max="9250" width="5.28515625" style="70" customWidth="1"/>
    <col min="9251" max="9251" width="29.7109375" style="70" customWidth="1"/>
    <col min="9252" max="9468" width="6.85546875" style="70"/>
    <col min="9469" max="9469" width="14.5703125" style="70" customWidth="1"/>
    <col min="9470" max="9470" width="11.140625" style="70" customWidth="1"/>
    <col min="9471" max="9502" width="6.85546875" style="70"/>
    <col min="9503" max="9503" width="2.140625" style="70" customWidth="1"/>
    <col min="9504" max="9504" width="6.85546875" style="70"/>
    <col min="9505" max="9505" width="3.7109375" style="70" customWidth="1"/>
    <col min="9506" max="9506" width="5.28515625" style="70" customWidth="1"/>
    <col min="9507" max="9507" width="29.7109375" style="70" customWidth="1"/>
    <col min="9508" max="9724" width="6.85546875" style="70"/>
    <col min="9725" max="9725" width="14.5703125" style="70" customWidth="1"/>
    <col min="9726" max="9726" width="11.140625" style="70" customWidth="1"/>
    <col min="9727" max="9758" width="6.85546875" style="70"/>
    <col min="9759" max="9759" width="2.140625" style="70" customWidth="1"/>
    <col min="9760" max="9760" width="6.85546875" style="70"/>
    <col min="9761" max="9761" width="3.7109375" style="70" customWidth="1"/>
    <col min="9762" max="9762" width="5.28515625" style="70" customWidth="1"/>
    <col min="9763" max="9763" width="29.7109375" style="70" customWidth="1"/>
    <col min="9764" max="9980" width="6.85546875" style="70"/>
    <col min="9981" max="9981" width="14.5703125" style="70" customWidth="1"/>
    <col min="9982" max="9982" width="11.140625" style="70" customWidth="1"/>
    <col min="9983" max="10014" width="6.85546875" style="70"/>
    <col min="10015" max="10015" width="2.140625" style="70" customWidth="1"/>
    <col min="10016" max="10016" width="6.85546875" style="70"/>
    <col min="10017" max="10017" width="3.7109375" style="70" customWidth="1"/>
    <col min="10018" max="10018" width="5.28515625" style="70" customWidth="1"/>
    <col min="10019" max="10019" width="29.7109375" style="70" customWidth="1"/>
    <col min="10020" max="10236" width="6.85546875" style="70"/>
    <col min="10237" max="10237" width="14.5703125" style="70" customWidth="1"/>
    <col min="10238" max="10238" width="11.140625" style="70" customWidth="1"/>
    <col min="10239" max="10270" width="6.85546875" style="70"/>
    <col min="10271" max="10271" width="2.140625" style="70" customWidth="1"/>
    <col min="10272" max="10272" width="6.85546875" style="70"/>
    <col min="10273" max="10273" width="3.7109375" style="70" customWidth="1"/>
    <col min="10274" max="10274" width="5.28515625" style="70" customWidth="1"/>
    <col min="10275" max="10275" width="29.7109375" style="70" customWidth="1"/>
    <col min="10276" max="10492" width="6.85546875" style="70"/>
    <col min="10493" max="10493" width="14.5703125" style="70" customWidth="1"/>
    <col min="10494" max="10494" width="11.140625" style="70" customWidth="1"/>
    <col min="10495" max="10526" width="6.85546875" style="70"/>
    <col min="10527" max="10527" width="2.140625" style="70" customWidth="1"/>
    <col min="10528" max="10528" width="6.85546875" style="70"/>
    <col min="10529" max="10529" width="3.7109375" style="70" customWidth="1"/>
    <col min="10530" max="10530" width="5.28515625" style="70" customWidth="1"/>
    <col min="10531" max="10531" width="29.7109375" style="70" customWidth="1"/>
    <col min="10532" max="10748" width="6.85546875" style="70"/>
    <col min="10749" max="10749" width="14.5703125" style="70" customWidth="1"/>
    <col min="10750" max="10750" width="11.140625" style="70" customWidth="1"/>
    <col min="10751" max="10782" width="6.85546875" style="70"/>
    <col min="10783" max="10783" width="2.140625" style="70" customWidth="1"/>
    <col min="10784" max="10784" width="6.85546875" style="70"/>
    <col min="10785" max="10785" width="3.7109375" style="70" customWidth="1"/>
    <col min="10786" max="10786" width="5.28515625" style="70" customWidth="1"/>
    <col min="10787" max="10787" width="29.7109375" style="70" customWidth="1"/>
    <col min="10788" max="11004" width="6.85546875" style="70"/>
    <col min="11005" max="11005" width="14.5703125" style="70" customWidth="1"/>
    <col min="11006" max="11006" width="11.140625" style="70" customWidth="1"/>
    <col min="11007" max="11038" width="6.85546875" style="70"/>
    <col min="11039" max="11039" width="2.140625" style="70" customWidth="1"/>
    <col min="11040" max="11040" width="6.85546875" style="70"/>
    <col min="11041" max="11041" width="3.7109375" style="70" customWidth="1"/>
    <col min="11042" max="11042" width="5.28515625" style="70" customWidth="1"/>
    <col min="11043" max="11043" width="29.7109375" style="70" customWidth="1"/>
    <col min="11044" max="11260" width="6.85546875" style="70"/>
    <col min="11261" max="11261" width="14.5703125" style="70" customWidth="1"/>
    <col min="11262" max="11262" width="11.140625" style="70" customWidth="1"/>
    <col min="11263" max="11294" width="6.85546875" style="70"/>
    <col min="11295" max="11295" width="2.140625" style="70" customWidth="1"/>
    <col min="11296" max="11296" width="6.85546875" style="70"/>
    <col min="11297" max="11297" width="3.7109375" style="70" customWidth="1"/>
    <col min="11298" max="11298" width="5.28515625" style="70" customWidth="1"/>
    <col min="11299" max="11299" width="29.7109375" style="70" customWidth="1"/>
    <col min="11300" max="11516" width="6.85546875" style="70"/>
    <col min="11517" max="11517" width="14.5703125" style="70" customWidth="1"/>
    <col min="11518" max="11518" width="11.140625" style="70" customWidth="1"/>
    <col min="11519" max="11550" width="6.85546875" style="70"/>
    <col min="11551" max="11551" width="2.140625" style="70" customWidth="1"/>
    <col min="11552" max="11552" width="6.85546875" style="70"/>
    <col min="11553" max="11553" width="3.7109375" style="70" customWidth="1"/>
    <col min="11554" max="11554" width="5.28515625" style="70" customWidth="1"/>
    <col min="11555" max="11555" width="29.7109375" style="70" customWidth="1"/>
    <col min="11556" max="11772" width="6.85546875" style="70"/>
    <col min="11773" max="11773" width="14.5703125" style="70" customWidth="1"/>
    <col min="11774" max="11774" width="11.140625" style="70" customWidth="1"/>
    <col min="11775" max="11806" width="6.85546875" style="70"/>
    <col min="11807" max="11807" width="2.140625" style="70" customWidth="1"/>
    <col min="11808" max="11808" width="6.85546875" style="70"/>
    <col min="11809" max="11809" width="3.7109375" style="70" customWidth="1"/>
    <col min="11810" max="11810" width="5.28515625" style="70" customWidth="1"/>
    <col min="11811" max="11811" width="29.7109375" style="70" customWidth="1"/>
    <col min="11812" max="12028" width="6.85546875" style="70"/>
    <col min="12029" max="12029" width="14.5703125" style="70" customWidth="1"/>
    <col min="12030" max="12030" width="11.140625" style="70" customWidth="1"/>
    <col min="12031" max="12062" width="6.85546875" style="70"/>
    <col min="12063" max="12063" width="2.140625" style="70" customWidth="1"/>
    <col min="12064" max="12064" width="6.85546875" style="70"/>
    <col min="12065" max="12065" width="3.7109375" style="70" customWidth="1"/>
    <col min="12066" max="12066" width="5.28515625" style="70" customWidth="1"/>
    <col min="12067" max="12067" width="29.7109375" style="70" customWidth="1"/>
    <col min="12068" max="12284" width="6.85546875" style="70"/>
    <col min="12285" max="12285" width="14.5703125" style="70" customWidth="1"/>
    <col min="12286" max="12286" width="11.140625" style="70" customWidth="1"/>
    <col min="12287" max="12318" width="6.85546875" style="70"/>
    <col min="12319" max="12319" width="2.140625" style="70" customWidth="1"/>
    <col min="12320" max="12320" width="6.85546875" style="70"/>
    <col min="12321" max="12321" width="3.7109375" style="70" customWidth="1"/>
    <col min="12322" max="12322" width="5.28515625" style="70" customWidth="1"/>
    <col min="12323" max="12323" width="29.7109375" style="70" customWidth="1"/>
    <col min="12324" max="12540" width="6.85546875" style="70"/>
    <col min="12541" max="12541" width="14.5703125" style="70" customWidth="1"/>
    <col min="12542" max="12542" width="11.140625" style="70" customWidth="1"/>
    <col min="12543" max="12574" width="6.85546875" style="70"/>
    <col min="12575" max="12575" width="2.140625" style="70" customWidth="1"/>
    <col min="12576" max="12576" width="6.85546875" style="70"/>
    <col min="12577" max="12577" width="3.7109375" style="70" customWidth="1"/>
    <col min="12578" max="12578" width="5.28515625" style="70" customWidth="1"/>
    <col min="12579" max="12579" width="29.7109375" style="70" customWidth="1"/>
    <col min="12580" max="12796" width="6.85546875" style="70"/>
    <col min="12797" max="12797" width="14.5703125" style="70" customWidth="1"/>
    <col min="12798" max="12798" width="11.140625" style="70" customWidth="1"/>
    <col min="12799" max="12830" width="6.85546875" style="70"/>
    <col min="12831" max="12831" width="2.140625" style="70" customWidth="1"/>
    <col min="12832" max="12832" width="6.85546875" style="70"/>
    <col min="12833" max="12833" width="3.7109375" style="70" customWidth="1"/>
    <col min="12834" max="12834" width="5.28515625" style="70" customWidth="1"/>
    <col min="12835" max="12835" width="29.7109375" style="70" customWidth="1"/>
    <col min="12836" max="13052" width="6.85546875" style="70"/>
    <col min="13053" max="13053" width="14.5703125" style="70" customWidth="1"/>
    <col min="13054" max="13054" width="11.140625" style="70" customWidth="1"/>
    <col min="13055" max="13086" width="6.85546875" style="70"/>
    <col min="13087" max="13087" width="2.140625" style="70" customWidth="1"/>
    <col min="13088" max="13088" width="6.85546875" style="70"/>
    <col min="13089" max="13089" width="3.7109375" style="70" customWidth="1"/>
    <col min="13090" max="13090" width="5.28515625" style="70" customWidth="1"/>
    <col min="13091" max="13091" width="29.7109375" style="70" customWidth="1"/>
    <col min="13092" max="13308" width="6.85546875" style="70"/>
    <col min="13309" max="13309" width="14.5703125" style="70" customWidth="1"/>
    <col min="13310" max="13310" width="11.140625" style="70" customWidth="1"/>
    <col min="13311" max="13342" width="6.85546875" style="70"/>
    <col min="13343" max="13343" width="2.140625" style="70" customWidth="1"/>
    <col min="13344" max="13344" width="6.85546875" style="70"/>
    <col min="13345" max="13345" width="3.7109375" style="70" customWidth="1"/>
    <col min="13346" max="13346" width="5.28515625" style="70" customWidth="1"/>
    <col min="13347" max="13347" width="29.7109375" style="70" customWidth="1"/>
    <col min="13348" max="13564" width="6.85546875" style="70"/>
    <col min="13565" max="13565" width="14.5703125" style="70" customWidth="1"/>
    <col min="13566" max="13566" width="11.140625" style="70" customWidth="1"/>
    <col min="13567" max="13598" width="6.85546875" style="70"/>
    <col min="13599" max="13599" width="2.140625" style="70" customWidth="1"/>
    <col min="13600" max="13600" width="6.85546875" style="70"/>
    <col min="13601" max="13601" width="3.7109375" style="70" customWidth="1"/>
    <col min="13602" max="13602" width="5.28515625" style="70" customWidth="1"/>
    <col min="13603" max="13603" width="29.7109375" style="70" customWidth="1"/>
    <col min="13604" max="13820" width="6.85546875" style="70"/>
    <col min="13821" max="13821" width="14.5703125" style="70" customWidth="1"/>
    <col min="13822" max="13822" width="11.140625" style="70" customWidth="1"/>
    <col min="13823" max="13854" width="6.85546875" style="70"/>
    <col min="13855" max="13855" width="2.140625" style="70" customWidth="1"/>
    <col min="13856" max="13856" width="6.85546875" style="70"/>
    <col min="13857" max="13857" width="3.7109375" style="70" customWidth="1"/>
    <col min="13858" max="13858" width="5.28515625" style="70" customWidth="1"/>
    <col min="13859" max="13859" width="29.7109375" style="70" customWidth="1"/>
    <col min="13860" max="14076" width="6.85546875" style="70"/>
    <col min="14077" max="14077" width="14.5703125" style="70" customWidth="1"/>
    <col min="14078" max="14078" width="11.140625" style="70" customWidth="1"/>
    <col min="14079" max="14110" width="6.85546875" style="70"/>
    <col min="14111" max="14111" width="2.140625" style="70" customWidth="1"/>
    <col min="14112" max="14112" width="6.85546875" style="70"/>
    <col min="14113" max="14113" width="3.7109375" style="70" customWidth="1"/>
    <col min="14114" max="14114" width="5.28515625" style="70" customWidth="1"/>
    <col min="14115" max="14115" width="29.7109375" style="70" customWidth="1"/>
    <col min="14116" max="14332" width="6.85546875" style="70"/>
    <col min="14333" max="14333" width="14.5703125" style="70" customWidth="1"/>
    <col min="14334" max="14334" width="11.140625" style="70" customWidth="1"/>
    <col min="14335" max="14366" width="6.85546875" style="70"/>
    <col min="14367" max="14367" width="2.140625" style="70" customWidth="1"/>
    <col min="14368" max="14368" width="6.85546875" style="70"/>
    <col min="14369" max="14369" width="3.7109375" style="70" customWidth="1"/>
    <col min="14370" max="14370" width="5.28515625" style="70" customWidth="1"/>
    <col min="14371" max="14371" width="29.7109375" style="70" customWidth="1"/>
    <col min="14372" max="14588" width="6.85546875" style="70"/>
    <col min="14589" max="14589" width="14.5703125" style="70" customWidth="1"/>
    <col min="14590" max="14590" width="11.140625" style="70" customWidth="1"/>
    <col min="14591" max="14622" width="6.85546875" style="70"/>
    <col min="14623" max="14623" width="2.140625" style="70" customWidth="1"/>
    <col min="14624" max="14624" width="6.85546875" style="70"/>
    <col min="14625" max="14625" width="3.7109375" style="70" customWidth="1"/>
    <col min="14626" max="14626" width="5.28515625" style="70" customWidth="1"/>
    <col min="14627" max="14627" width="29.7109375" style="70" customWidth="1"/>
    <col min="14628" max="14844" width="6.85546875" style="70"/>
    <col min="14845" max="14845" width="14.5703125" style="70" customWidth="1"/>
    <col min="14846" max="14846" width="11.140625" style="70" customWidth="1"/>
    <col min="14847" max="14878" width="6.85546875" style="70"/>
    <col min="14879" max="14879" width="2.140625" style="70" customWidth="1"/>
    <col min="14880" max="14880" width="6.85546875" style="70"/>
    <col min="14881" max="14881" width="3.7109375" style="70" customWidth="1"/>
    <col min="14882" max="14882" width="5.28515625" style="70" customWidth="1"/>
    <col min="14883" max="14883" width="29.7109375" style="70" customWidth="1"/>
    <col min="14884" max="15100" width="6.85546875" style="70"/>
    <col min="15101" max="15101" width="14.5703125" style="70" customWidth="1"/>
    <col min="15102" max="15102" width="11.140625" style="70" customWidth="1"/>
    <col min="15103" max="15134" width="6.85546875" style="70"/>
    <col min="15135" max="15135" width="2.140625" style="70" customWidth="1"/>
    <col min="15136" max="15136" width="6.85546875" style="70"/>
    <col min="15137" max="15137" width="3.7109375" style="70" customWidth="1"/>
    <col min="15138" max="15138" width="5.28515625" style="70" customWidth="1"/>
    <col min="15139" max="15139" width="29.7109375" style="70" customWidth="1"/>
    <col min="15140" max="15356" width="6.85546875" style="70"/>
    <col min="15357" max="15357" width="14.5703125" style="70" customWidth="1"/>
    <col min="15358" max="15358" width="11.140625" style="70" customWidth="1"/>
    <col min="15359" max="15390" width="6.85546875" style="70"/>
    <col min="15391" max="15391" width="2.140625" style="70" customWidth="1"/>
    <col min="15392" max="15392" width="6.85546875" style="70"/>
    <col min="15393" max="15393" width="3.7109375" style="70" customWidth="1"/>
    <col min="15394" max="15394" width="5.28515625" style="70" customWidth="1"/>
    <col min="15395" max="15395" width="29.7109375" style="70" customWidth="1"/>
    <col min="15396" max="15612" width="6.85546875" style="70"/>
    <col min="15613" max="15613" width="14.5703125" style="70" customWidth="1"/>
    <col min="15614" max="15614" width="11.140625" style="70" customWidth="1"/>
    <col min="15615" max="15646" width="6.85546875" style="70"/>
    <col min="15647" max="15647" width="2.140625" style="70" customWidth="1"/>
    <col min="15648" max="15648" width="6.85546875" style="70"/>
    <col min="15649" max="15649" width="3.7109375" style="70" customWidth="1"/>
    <col min="15650" max="15650" width="5.28515625" style="70" customWidth="1"/>
    <col min="15651" max="15651" width="29.7109375" style="70" customWidth="1"/>
    <col min="15652" max="15868" width="6.85546875" style="70"/>
    <col min="15869" max="15869" width="14.5703125" style="70" customWidth="1"/>
    <col min="15870" max="15870" width="11.140625" style="70" customWidth="1"/>
    <col min="15871" max="15902" width="6.85546875" style="70"/>
    <col min="15903" max="15903" width="2.140625" style="70" customWidth="1"/>
    <col min="15904" max="15904" width="6.85546875" style="70"/>
    <col min="15905" max="15905" width="3.7109375" style="70" customWidth="1"/>
    <col min="15906" max="15906" width="5.28515625" style="70" customWidth="1"/>
    <col min="15907" max="15907" width="29.7109375" style="70" customWidth="1"/>
    <col min="15908" max="16124" width="6.85546875" style="70"/>
    <col min="16125" max="16125" width="14.5703125" style="70" customWidth="1"/>
    <col min="16126" max="16126" width="11.140625" style="70" customWidth="1"/>
    <col min="16127" max="16158" width="6.85546875" style="70"/>
    <col min="16159" max="16159" width="2.140625" style="70" customWidth="1"/>
    <col min="16160" max="16160" width="6.85546875" style="70"/>
    <col min="16161" max="16161" width="3.7109375" style="70" customWidth="1"/>
    <col min="16162" max="16162" width="5.28515625" style="70" customWidth="1"/>
    <col min="16163" max="16163" width="29.7109375" style="70" customWidth="1"/>
    <col min="16164" max="16384" width="6.85546875" style="70"/>
  </cols>
  <sheetData>
    <row r="1" spans="1:68" customFormat="1" ht="16.5" customHeight="1" x14ac:dyDescent="0.3">
      <c r="A1" s="306"/>
      <c r="B1" s="307"/>
      <c r="C1" s="310" t="s">
        <v>190</v>
      </c>
      <c r="D1" s="311"/>
      <c r="E1" s="311"/>
      <c r="F1" s="311"/>
      <c r="G1" s="311"/>
      <c r="H1" s="311"/>
      <c r="I1" s="311"/>
      <c r="J1" s="311"/>
      <c r="K1" s="311"/>
      <c r="L1" s="311"/>
      <c r="M1" s="311"/>
      <c r="N1" s="311"/>
      <c r="O1" s="311"/>
      <c r="P1" s="311"/>
      <c r="Q1" s="311"/>
      <c r="R1" s="311"/>
      <c r="S1" s="311"/>
      <c r="T1" s="311"/>
      <c r="U1" s="311"/>
      <c r="V1" s="311"/>
      <c r="W1" s="311"/>
      <c r="X1" s="311"/>
      <c r="Y1" s="312"/>
      <c r="Z1" s="300" t="s">
        <v>1</v>
      </c>
      <c r="AA1" s="300"/>
      <c r="AB1" s="300"/>
      <c r="AC1" s="300"/>
      <c r="AD1" s="300"/>
      <c r="AE1" s="300"/>
      <c r="AF1" s="300"/>
      <c r="AG1" s="300"/>
      <c r="AL1" s="19"/>
      <c r="AM1" s="19"/>
      <c r="AN1" s="19"/>
      <c r="AO1" s="19"/>
      <c r="AP1" s="19"/>
      <c r="AQ1" s="19"/>
      <c r="AR1" s="19"/>
      <c r="AS1" s="19"/>
      <c r="AT1" s="19"/>
      <c r="AU1" s="19"/>
      <c r="AV1" s="19"/>
      <c r="AW1" s="19"/>
      <c r="AX1" s="19"/>
    </row>
    <row r="2" spans="1:68" customFormat="1" ht="16.5" customHeight="1" x14ac:dyDescent="0.3">
      <c r="A2" s="306"/>
      <c r="B2" s="307"/>
      <c r="C2" s="313"/>
      <c r="D2" s="314"/>
      <c r="E2" s="314"/>
      <c r="F2" s="314"/>
      <c r="G2" s="314"/>
      <c r="H2" s="314"/>
      <c r="I2" s="314"/>
      <c r="J2" s="314"/>
      <c r="K2" s="314"/>
      <c r="L2" s="314"/>
      <c r="M2" s="314"/>
      <c r="N2" s="314"/>
      <c r="O2" s="314"/>
      <c r="P2" s="314"/>
      <c r="Q2" s="314"/>
      <c r="R2" s="314"/>
      <c r="S2" s="314"/>
      <c r="T2" s="314"/>
      <c r="U2" s="314"/>
      <c r="V2" s="314"/>
      <c r="W2" s="314"/>
      <c r="X2" s="314"/>
      <c r="Y2" s="315"/>
      <c r="Z2" s="301" t="s">
        <v>230</v>
      </c>
      <c r="AA2" s="301"/>
      <c r="AB2" s="301"/>
      <c r="AC2" s="301"/>
      <c r="AD2" s="301"/>
      <c r="AE2" s="301"/>
      <c r="AF2" s="301"/>
      <c r="AG2" s="301"/>
      <c r="AL2" s="19"/>
      <c r="AM2" s="70"/>
      <c r="AN2" s="70"/>
      <c r="AO2" s="70"/>
      <c r="AP2" s="70"/>
      <c r="AQ2" s="70"/>
      <c r="AR2" s="70"/>
      <c r="AS2" s="70"/>
      <c r="AT2" s="70"/>
      <c r="AU2" s="70"/>
      <c r="AV2" s="70"/>
      <c r="AW2" s="70"/>
      <c r="AX2" s="19"/>
    </row>
    <row r="3" spans="1:68" customFormat="1" ht="16.5" customHeight="1" thickBot="1" x14ac:dyDescent="0.35">
      <c r="A3" s="306"/>
      <c r="B3" s="307"/>
      <c r="C3" s="313"/>
      <c r="D3" s="314"/>
      <c r="E3" s="314"/>
      <c r="F3" s="314"/>
      <c r="G3" s="314"/>
      <c r="H3" s="314"/>
      <c r="I3" s="314"/>
      <c r="J3" s="314"/>
      <c r="K3" s="314"/>
      <c r="L3" s="314"/>
      <c r="M3" s="314"/>
      <c r="N3" s="314"/>
      <c r="O3" s="314"/>
      <c r="P3" s="314"/>
      <c r="Q3" s="314"/>
      <c r="R3" s="314"/>
      <c r="S3" s="314"/>
      <c r="T3" s="314"/>
      <c r="U3" s="314"/>
      <c r="V3" s="314"/>
      <c r="W3" s="314"/>
      <c r="X3" s="314"/>
      <c r="Y3" s="315"/>
      <c r="Z3" s="301" t="s">
        <v>241</v>
      </c>
      <c r="AA3" s="301"/>
      <c r="AB3" s="301"/>
      <c r="AC3" s="301"/>
      <c r="AD3" s="301"/>
      <c r="AE3" s="301"/>
      <c r="AF3" s="301"/>
      <c r="AG3" s="301"/>
      <c r="AL3" s="19"/>
      <c r="AM3" s="70"/>
      <c r="AN3" s="70"/>
      <c r="AO3" s="70"/>
      <c r="AP3" s="70"/>
      <c r="AQ3" s="70"/>
      <c r="AR3" s="70"/>
      <c r="AS3" s="70"/>
      <c r="AT3" s="70"/>
      <c r="AU3" s="70"/>
      <c r="AV3" s="70"/>
      <c r="AW3" s="70"/>
      <c r="AX3" s="19"/>
    </row>
    <row r="4" spans="1:68" customFormat="1" ht="17.25" customHeight="1" thickBot="1" x14ac:dyDescent="0.3">
      <c r="A4" s="308"/>
      <c r="B4" s="309"/>
      <c r="C4" s="316"/>
      <c r="D4" s="317"/>
      <c r="E4" s="317"/>
      <c r="F4" s="317"/>
      <c r="G4" s="317"/>
      <c r="H4" s="317"/>
      <c r="I4" s="317"/>
      <c r="J4" s="317"/>
      <c r="K4" s="317"/>
      <c r="L4" s="317"/>
      <c r="M4" s="317"/>
      <c r="N4" s="317"/>
      <c r="O4" s="317"/>
      <c r="P4" s="317"/>
      <c r="Q4" s="317"/>
      <c r="R4" s="317"/>
      <c r="S4" s="317"/>
      <c r="T4" s="317"/>
      <c r="U4" s="317"/>
      <c r="V4" s="317"/>
      <c r="W4" s="317"/>
      <c r="X4" s="317"/>
      <c r="Y4" s="318"/>
      <c r="Z4" s="302" t="s">
        <v>3</v>
      </c>
      <c r="AA4" s="302"/>
      <c r="AB4" s="302"/>
      <c r="AC4" s="302"/>
      <c r="AD4" s="302"/>
      <c r="AE4" s="302"/>
      <c r="AF4" s="302"/>
      <c r="AG4" s="302"/>
      <c r="AK4" s="70"/>
      <c r="AL4" s="326" t="s">
        <v>215</v>
      </c>
      <c r="AM4" s="327"/>
      <c r="AN4" s="327"/>
      <c r="AO4" s="327"/>
      <c r="AP4" s="327"/>
      <c r="AQ4" s="327"/>
      <c r="AR4" s="327"/>
      <c r="AS4" s="327"/>
      <c r="AT4" s="327"/>
      <c r="AU4" s="327"/>
      <c r="AV4" s="327"/>
      <c r="AW4" s="327"/>
      <c r="AX4" s="328"/>
    </row>
    <row r="5" spans="1:68" customFormat="1" ht="17.25" customHeight="1" x14ac:dyDescent="0.25">
      <c r="A5" s="67"/>
      <c r="B5" s="67"/>
      <c r="C5" s="67"/>
      <c r="D5" s="67"/>
      <c r="E5" s="67"/>
      <c r="F5" s="67"/>
      <c r="G5" s="67"/>
      <c r="H5" s="67"/>
      <c r="I5" s="67"/>
      <c r="J5" s="67"/>
      <c r="K5" s="67"/>
      <c r="L5" s="67"/>
      <c r="M5" s="67"/>
      <c r="N5" s="67"/>
      <c r="O5" s="67"/>
      <c r="P5" s="67"/>
      <c r="Q5" s="67"/>
      <c r="R5" s="67"/>
      <c r="S5" s="67"/>
      <c r="T5" s="67"/>
      <c r="U5" s="67"/>
      <c r="V5" s="67"/>
      <c r="W5" s="67"/>
      <c r="X5" s="67"/>
      <c r="Y5" s="67"/>
      <c r="Z5" s="67"/>
      <c r="AA5" s="67"/>
      <c r="AB5" s="67"/>
      <c r="AC5" s="67"/>
      <c r="AD5" s="67"/>
      <c r="AE5" s="67"/>
      <c r="AF5" s="67"/>
      <c r="AG5" s="67"/>
      <c r="AK5" s="110"/>
      <c r="AL5" s="331" t="s">
        <v>201</v>
      </c>
      <c r="AM5" s="260" t="s">
        <v>144</v>
      </c>
      <c r="AN5" s="262" t="s">
        <v>72</v>
      </c>
      <c r="AO5" s="264" t="s">
        <v>18</v>
      </c>
      <c r="AP5" s="254" t="s">
        <v>17</v>
      </c>
      <c r="AQ5" s="254" t="s">
        <v>145</v>
      </c>
      <c r="AR5" s="254" t="s">
        <v>16</v>
      </c>
      <c r="AS5" s="254" t="s">
        <v>146</v>
      </c>
      <c r="AT5" s="254" t="s">
        <v>147</v>
      </c>
      <c r="AU5" s="254" t="s">
        <v>203</v>
      </c>
      <c r="AV5" s="254" t="s">
        <v>148</v>
      </c>
      <c r="AW5" s="256" t="s">
        <v>149</v>
      </c>
      <c r="AX5" s="334" t="s">
        <v>202</v>
      </c>
    </row>
    <row r="6" spans="1:68" customFormat="1" ht="17.25" customHeight="1" thickBot="1" x14ac:dyDescent="0.3">
      <c r="A6" s="67"/>
      <c r="B6" s="67"/>
      <c r="C6" s="277" t="s">
        <v>194</v>
      </c>
      <c r="D6" s="277"/>
      <c r="E6" s="278"/>
      <c r="F6" s="278"/>
      <c r="G6" s="277"/>
      <c r="H6" s="277"/>
      <c r="I6" s="278"/>
      <c r="J6" s="278"/>
      <c r="K6" s="67"/>
      <c r="L6" s="67"/>
      <c r="M6" s="67"/>
      <c r="N6" s="67"/>
      <c r="O6" s="277" t="s">
        <v>200</v>
      </c>
      <c r="P6" s="277"/>
      <c r="Q6" s="277"/>
      <c r="R6" s="277"/>
      <c r="S6" s="278"/>
      <c r="T6" s="277"/>
      <c r="U6" s="277"/>
      <c r="V6" s="277"/>
      <c r="W6" s="277"/>
      <c r="X6" s="277"/>
      <c r="Y6" s="278"/>
      <c r="Z6" s="67"/>
      <c r="AA6" s="67"/>
      <c r="AB6" s="67"/>
      <c r="AC6" s="67"/>
      <c r="AD6" s="67"/>
      <c r="AE6" s="67"/>
      <c r="AF6" s="67"/>
      <c r="AG6" s="67"/>
      <c r="AK6" s="78"/>
      <c r="AL6" s="332"/>
      <c r="AM6" s="261"/>
      <c r="AN6" s="263"/>
      <c r="AO6" s="265"/>
      <c r="AP6" s="255"/>
      <c r="AQ6" s="255"/>
      <c r="AR6" s="255"/>
      <c r="AS6" s="255"/>
      <c r="AT6" s="255"/>
      <c r="AU6" s="255"/>
      <c r="AV6" s="255"/>
      <c r="AW6" s="257"/>
      <c r="AX6" s="335"/>
    </row>
    <row r="7" spans="1:68" customFormat="1" ht="24" customHeight="1" thickBot="1" x14ac:dyDescent="0.35">
      <c r="A7" s="69"/>
      <c r="B7" s="69"/>
      <c r="C7" s="319" t="s">
        <v>150</v>
      </c>
      <c r="D7" s="320"/>
      <c r="E7" s="321" t="s">
        <v>263</v>
      </c>
      <c r="F7" s="322"/>
      <c r="G7" s="323" t="s">
        <v>151</v>
      </c>
      <c r="H7" s="320"/>
      <c r="I7" s="324">
        <v>2024</v>
      </c>
      <c r="J7" s="325"/>
      <c r="K7" s="67"/>
      <c r="L7" s="67"/>
      <c r="M7" s="67"/>
      <c r="N7" s="67"/>
      <c r="O7" s="279" t="s">
        <v>195</v>
      </c>
      <c r="P7" s="279"/>
      <c r="Q7" s="279"/>
      <c r="R7" s="280"/>
      <c r="S7" s="85" t="s">
        <v>262</v>
      </c>
      <c r="T7" s="281" t="s">
        <v>196</v>
      </c>
      <c r="U7" s="282"/>
      <c r="V7" s="282"/>
      <c r="W7" s="282"/>
      <c r="X7" s="283"/>
      <c r="Y7" s="85" t="s">
        <v>262</v>
      </c>
      <c r="Z7" s="67"/>
      <c r="AA7" s="67"/>
      <c r="AB7" s="67"/>
      <c r="AC7" s="67"/>
      <c r="AD7" s="67"/>
      <c r="AE7" s="67"/>
      <c r="AF7" s="67"/>
      <c r="AG7" s="67"/>
      <c r="AH7" s="337" t="s">
        <v>204</v>
      </c>
      <c r="AK7" s="78"/>
      <c r="AL7" s="332"/>
      <c r="AM7" s="261"/>
      <c r="AN7" s="263"/>
      <c r="AO7" s="265"/>
      <c r="AP7" s="255"/>
      <c r="AQ7" s="255"/>
      <c r="AR7" s="255"/>
      <c r="AS7" s="255"/>
      <c r="AT7" s="255"/>
      <c r="AU7" s="255"/>
      <c r="AV7" s="255"/>
      <c r="AW7" s="257"/>
      <c r="AX7" s="335"/>
    </row>
    <row r="8" spans="1:68" ht="11.25" customHeight="1" thickBot="1" x14ac:dyDescent="0.3">
      <c r="A8" s="72"/>
      <c r="B8" s="72"/>
      <c r="C8" s="72"/>
      <c r="D8" s="73"/>
      <c r="E8" s="73"/>
      <c r="F8" s="73"/>
      <c r="G8" s="73"/>
      <c r="H8" s="73"/>
      <c r="I8" s="73"/>
      <c r="J8" s="73"/>
      <c r="K8" s="73"/>
      <c r="L8" s="73"/>
      <c r="M8" s="73"/>
      <c r="N8" s="73"/>
      <c r="O8" s="73"/>
      <c r="P8" s="73"/>
      <c r="Q8" s="73"/>
      <c r="R8" s="107"/>
      <c r="S8" s="74"/>
      <c r="T8" s="74"/>
      <c r="U8" s="74"/>
      <c r="V8" s="74"/>
      <c r="W8" s="75"/>
      <c r="X8" s="75"/>
      <c r="Y8" s="75"/>
      <c r="Z8" s="75"/>
      <c r="AA8" s="75"/>
      <c r="AB8" s="75"/>
      <c r="AC8" s="76"/>
      <c r="AD8" s="76"/>
      <c r="AE8" s="76"/>
      <c r="AF8" s="76"/>
      <c r="AG8" s="76"/>
      <c r="AH8" s="338"/>
      <c r="AK8" s="78"/>
      <c r="AL8" s="332"/>
      <c r="AM8" s="261"/>
      <c r="AN8" s="263"/>
      <c r="AO8" s="265"/>
      <c r="AP8" s="255"/>
      <c r="AQ8" s="255"/>
      <c r="AR8" s="255"/>
      <c r="AS8" s="255"/>
      <c r="AT8" s="255"/>
      <c r="AU8" s="255"/>
      <c r="AV8" s="255"/>
      <c r="AW8" s="257"/>
      <c r="AX8" s="335"/>
      <c r="AY8" s="56"/>
      <c r="AZ8" s="56"/>
      <c r="BA8" s="56"/>
      <c r="BB8" s="56"/>
      <c r="BC8" s="56"/>
      <c r="BD8" s="56"/>
      <c r="BE8" s="56"/>
      <c r="BF8" s="56"/>
      <c r="BG8" s="56"/>
      <c r="BH8" s="56"/>
      <c r="BI8" s="56"/>
      <c r="BJ8" s="56"/>
      <c r="BK8" s="56"/>
      <c r="BL8" s="56"/>
      <c r="BM8" s="56"/>
      <c r="BN8" s="56"/>
      <c r="BO8" s="57"/>
      <c r="BP8" s="56"/>
    </row>
    <row r="9" spans="1:68" ht="15.75" customHeight="1" thickBot="1" x14ac:dyDescent="0.3">
      <c r="A9" s="72"/>
      <c r="B9" s="72"/>
      <c r="C9" s="266" t="s">
        <v>247</v>
      </c>
      <c r="D9" s="267"/>
      <c r="E9" s="267"/>
      <c r="F9" s="267"/>
      <c r="G9" s="267"/>
      <c r="H9" s="267"/>
      <c r="I9" s="267"/>
      <c r="J9" s="267"/>
      <c r="K9" s="267"/>
      <c r="L9" s="267"/>
      <c r="M9" s="267"/>
      <c r="N9" s="267"/>
      <c r="O9" s="267"/>
      <c r="P9" s="267"/>
      <c r="Q9" s="267"/>
      <c r="R9" s="267"/>
      <c r="S9" s="267"/>
      <c r="T9" s="267"/>
      <c r="U9" s="267"/>
      <c r="V9" s="267"/>
      <c r="W9" s="267"/>
      <c r="X9" s="267"/>
      <c r="Y9" s="267"/>
      <c r="Z9" s="267"/>
      <c r="AA9" s="267"/>
      <c r="AB9" s="267"/>
      <c r="AC9" s="267"/>
      <c r="AD9" s="267"/>
      <c r="AE9" s="267"/>
      <c r="AF9" s="267"/>
      <c r="AG9" s="268"/>
      <c r="AH9" s="339"/>
      <c r="AK9" s="78"/>
      <c r="AL9" s="332"/>
      <c r="AM9" s="261"/>
      <c r="AN9" s="263"/>
      <c r="AO9" s="265"/>
      <c r="AP9" s="255"/>
      <c r="AQ9" s="255"/>
      <c r="AR9" s="255"/>
      <c r="AS9" s="255"/>
      <c r="AT9" s="255"/>
      <c r="AU9" s="255"/>
      <c r="AV9" s="255"/>
      <c r="AW9" s="257"/>
      <c r="AX9" s="335"/>
      <c r="AY9" s="56"/>
      <c r="AZ9" s="56"/>
      <c r="BA9" s="56"/>
      <c r="BB9" s="56"/>
      <c r="BC9" s="56"/>
      <c r="BD9" s="56"/>
      <c r="BE9" s="56"/>
      <c r="BF9" s="56"/>
      <c r="BG9" s="56"/>
      <c r="BH9" s="56"/>
      <c r="BI9" s="56"/>
      <c r="BJ9" s="56"/>
      <c r="BK9" s="56"/>
      <c r="BL9" s="56"/>
      <c r="BM9" s="56"/>
      <c r="BN9" s="56"/>
      <c r="BO9" s="57"/>
      <c r="BP9" s="56"/>
    </row>
    <row r="10" spans="1:68" ht="8.25" customHeight="1" thickBot="1" x14ac:dyDescent="0.3">
      <c r="A10" s="108"/>
      <c r="B10" s="108"/>
      <c r="C10" s="109">
        <f t="shared" ref="C10:AG10" si="0">COUNTIF(C14:C54,$S$7)</f>
        <v>0</v>
      </c>
      <c r="D10" s="109">
        <f t="shared" si="0"/>
        <v>0</v>
      </c>
      <c r="E10" s="109">
        <f t="shared" si="0"/>
        <v>0</v>
      </c>
      <c r="F10" s="109">
        <f t="shared" si="0"/>
        <v>0</v>
      </c>
      <c r="G10" s="109">
        <f t="shared" si="0"/>
        <v>0</v>
      </c>
      <c r="H10" s="109">
        <f t="shared" si="0"/>
        <v>0</v>
      </c>
      <c r="I10" s="109">
        <f t="shared" si="0"/>
        <v>0</v>
      </c>
      <c r="J10" s="109">
        <f t="shared" si="0"/>
        <v>0</v>
      </c>
      <c r="K10" s="109">
        <f t="shared" si="0"/>
        <v>0</v>
      </c>
      <c r="L10" s="109">
        <f t="shared" si="0"/>
        <v>0</v>
      </c>
      <c r="M10" s="109">
        <f t="shared" si="0"/>
        <v>0</v>
      </c>
      <c r="N10" s="109">
        <f t="shared" si="0"/>
        <v>0</v>
      </c>
      <c r="O10" s="109">
        <f t="shared" si="0"/>
        <v>0</v>
      </c>
      <c r="P10" s="109">
        <f t="shared" si="0"/>
        <v>0</v>
      </c>
      <c r="Q10" s="109">
        <f t="shared" si="0"/>
        <v>0</v>
      </c>
      <c r="R10" s="109">
        <f t="shared" si="0"/>
        <v>0</v>
      </c>
      <c r="S10" s="109">
        <f t="shared" si="0"/>
        <v>0</v>
      </c>
      <c r="T10" s="109">
        <f t="shared" si="0"/>
        <v>0</v>
      </c>
      <c r="U10" s="109">
        <f t="shared" si="0"/>
        <v>0</v>
      </c>
      <c r="V10" s="109">
        <f t="shared" si="0"/>
        <v>0</v>
      </c>
      <c r="W10" s="109">
        <f t="shared" si="0"/>
        <v>0</v>
      </c>
      <c r="X10" s="109">
        <f t="shared" si="0"/>
        <v>0</v>
      </c>
      <c r="Y10" s="109">
        <f t="shared" si="0"/>
        <v>0</v>
      </c>
      <c r="Z10" s="109">
        <f t="shared" si="0"/>
        <v>0</v>
      </c>
      <c r="AA10" s="109">
        <f t="shared" si="0"/>
        <v>0</v>
      </c>
      <c r="AB10" s="109">
        <f t="shared" si="0"/>
        <v>0</v>
      </c>
      <c r="AC10" s="109">
        <f t="shared" si="0"/>
        <v>0</v>
      </c>
      <c r="AD10" s="109">
        <f t="shared" si="0"/>
        <v>0</v>
      </c>
      <c r="AE10" s="109">
        <f t="shared" si="0"/>
        <v>0</v>
      </c>
      <c r="AF10" s="109">
        <f t="shared" si="0"/>
        <v>0</v>
      </c>
      <c r="AG10" s="109">
        <f t="shared" si="0"/>
        <v>0</v>
      </c>
      <c r="AH10" s="338"/>
      <c r="AI10" s="111"/>
      <c r="AJ10" s="110"/>
      <c r="AK10" s="78"/>
      <c r="AL10" s="332"/>
      <c r="AM10" s="261"/>
      <c r="AN10" s="263"/>
      <c r="AO10" s="265"/>
      <c r="AP10" s="255"/>
      <c r="AQ10" s="255"/>
      <c r="AR10" s="255"/>
      <c r="AS10" s="255"/>
      <c r="AT10" s="255"/>
      <c r="AU10" s="255"/>
      <c r="AV10" s="255"/>
      <c r="AW10" s="257"/>
      <c r="AX10" s="335"/>
      <c r="AY10" s="56"/>
      <c r="AZ10" s="56"/>
      <c r="BA10" s="56"/>
      <c r="BB10" s="56"/>
      <c r="BC10" s="56"/>
      <c r="BD10" s="56"/>
      <c r="BE10" s="56"/>
      <c r="BF10" s="56"/>
      <c r="BG10" s="56"/>
      <c r="BH10" s="56"/>
      <c r="BI10" s="56"/>
      <c r="BJ10" s="56"/>
      <c r="BK10" s="56"/>
      <c r="BL10" s="56"/>
      <c r="BM10" s="56"/>
      <c r="BN10" s="56"/>
      <c r="BO10" s="57"/>
      <c r="BP10" s="56"/>
    </row>
    <row r="11" spans="1:68" ht="18" customHeight="1" thickBot="1" x14ac:dyDescent="0.25">
      <c r="A11" s="271" t="s">
        <v>4</v>
      </c>
      <c r="B11" s="272"/>
      <c r="C11" s="155">
        <f>+C12</f>
        <v>45597</v>
      </c>
      <c r="D11" s="156">
        <f t="shared" ref="D11:AG11" si="1">+D12</f>
        <v>45598</v>
      </c>
      <c r="E11" s="156">
        <f t="shared" si="1"/>
        <v>45599</v>
      </c>
      <c r="F11" s="156">
        <f t="shared" si="1"/>
        <v>45600</v>
      </c>
      <c r="G11" s="156">
        <f t="shared" si="1"/>
        <v>45601</v>
      </c>
      <c r="H11" s="156">
        <f t="shared" si="1"/>
        <v>45602</v>
      </c>
      <c r="I11" s="156">
        <f t="shared" si="1"/>
        <v>45603</v>
      </c>
      <c r="J11" s="156">
        <f t="shared" si="1"/>
        <v>45604</v>
      </c>
      <c r="K11" s="156">
        <f t="shared" si="1"/>
        <v>45605</v>
      </c>
      <c r="L11" s="156">
        <f t="shared" si="1"/>
        <v>45606</v>
      </c>
      <c r="M11" s="156">
        <f t="shared" si="1"/>
        <v>45607</v>
      </c>
      <c r="N11" s="156">
        <f t="shared" si="1"/>
        <v>45608</v>
      </c>
      <c r="O11" s="156">
        <f t="shared" si="1"/>
        <v>45609</v>
      </c>
      <c r="P11" s="156">
        <f t="shared" si="1"/>
        <v>45610</v>
      </c>
      <c r="Q11" s="156">
        <f t="shared" si="1"/>
        <v>45611</v>
      </c>
      <c r="R11" s="156">
        <f t="shared" si="1"/>
        <v>45612</v>
      </c>
      <c r="S11" s="156">
        <f t="shared" si="1"/>
        <v>45613</v>
      </c>
      <c r="T11" s="156">
        <f t="shared" si="1"/>
        <v>45614</v>
      </c>
      <c r="U11" s="156">
        <f t="shared" si="1"/>
        <v>45615</v>
      </c>
      <c r="V11" s="156">
        <f t="shared" si="1"/>
        <v>45616</v>
      </c>
      <c r="W11" s="156">
        <f t="shared" si="1"/>
        <v>45617</v>
      </c>
      <c r="X11" s="156">
        <f t="shared" si="1"/>
        <v>45618</v>
      </c>
      <c r="Y11" s="156">
        <f t="shared" si="1"/>
        <v>45619</v>
      </c>
      <c r="Z11" s="156">
        <f t="shared" si="1"/>
        <v>45620</v>
      </c>
      <c r="AA11" s="156">
        <f t="shared" si="1"/>
        <v>45621</v>
      </c>
      <c r="AB11" s="156">
        <f t="shared" si="1"/>
        <v>45622</v>
      </c>
      <c r="AC11" s="156">
        <f t="shared" si="1"/>
        <v>45623</v>
      </c>
      <c r="AD11" s="156">
        <f t="shared" si="1"/>
        <v>45624</v>
      </c>
      <c r="AE11" s="156">
        <f t="shared" si="1"/>
        <v>45625</v>
      </c>
      <c r="AF11" s="156">
        <f t="shared" si="1"/>
        <v>45626</v>
      </c>
      <c r="AG11" s="157" t="str">
        <f t="shared" si="1"/>
        <v/>
      </c>
      <c r="AH11" s="338"/>
      <c r="AI11" s="79"/>
      <c r="AJ11" s="79"/>
      <c r="AL11" s="332"/>
      <c r="AM11" s="261"/>
      <c r="AN11" s="263"/>
      <c r="AO11" s="265"/>
      <c r="AP11" s="255"/>
      <c r="AQ11" s="255"/>
      <c r="AR11" s="255"/>
      <c r="AS11" s="255"/>
      <c r="AT11" s="255"/>
      <c r="AU11" s="255"/>
      <c r="AV11" s="255"/>
      <c r="AW11" s="257"/>
      <c r="AX11" s="335"/>
      <c r="AY11" s="56"/>
      <c r="AZ11" s="56"/>
      <c r="BA11" s="56"/>
      <c r="BB11" s="56"/>
      <c r="BC11" s="56"/>
      <c r="BD11" s="56"/>
      <c r="BE11" s="56"/>
      <c r="BF11" s="56"/>
      <c r="BG11" s="56"/>
      <c r="BH11" s="56"/>
      <c r="BI11" s="56"/>
      <c r="BJ11" s="56"/>
      <c r="BK11" s="56"/>
      <c r="BL11" s="56"/>
      <c r="BM11" s="56"/>
      <c r="BN11" s="56"/>
      <c r="BO11" s="57"/>
      <c r="BP11" s="56"/>
    </row>
    <row r="12" spans="1:68" ht="18" customHeight="1" thickBot="1" x14ac:dyDescent="0.3">
      <c r="A12" s="68" t="s">
        <v>191</v>
      </c>
      <c r="B12" s="68" t="s">
        <v>192</v>
      </c>
      <c r="C12" s="152">
        <f>DATEVALUE(CONCATENATE("01/",$E$7,$I$7))</f>
        <v>45597</v>
      </c>
      <c r="D12" s="153">
        <f>DATEVALUE(CONCATENATE("02/",$E$7,$I$7))</f>
        <v>45598</v>
      </c>
      <c r="E12" s="153">
        <f>DATEVALUE(CONCATENATE("03/",$E$7,$I$7))</f>
        <v>45599</v>
      </c>
      <c r="F12" s="153">
        <f>DATEVALUE(CONCATENATE("04/",$E$7,$I$7))</f>
        <v>45600</v>
      </c>
      <c r="G12" s="153">
        <f>DATEVALUE(CONCATENATE("05/",$E$7,$I$7))</f>
        <v>45601</v>
      </c>
      <c r="H12" s="153">
        <f>DATEVALUE(CONCATENATE("06/",$E$7,$I$7))</f>
        <v>45602</v>
      </c>
      <c r="I12" s="153">
        <f>DATEVALUE(CONCATENATE("07/",$E$7,$I$7))</f>
        <v>45603</v>
      </c>
      <c r="J12" s="153">
        <f>DATEVALUE(CONCATENATE("08/",$E$7,$I$7))</f>
        <v>45604</v>
      </c>
      <c r="K12" s="153">
        <f>DATEVALUE(CONCATENATE("09/",$E$7,$I$7))</f>
        <v>45605</v>
      </c>
      <c r="L12" s="153">
        <f>DATEVALUE(CONCATENATE("10/",$E$7,$I$7))</f>
        <v>45606</v>
      </c>
      <c r="M12" s="153">
        <f>DATEVALUE(CONCATENATE("11/",$E$7,$I$7))</f>
        <v>45607</v>
      </c>
      <c r="N12" s="153">
        <f>DATEVALUE(CONCATENATE("12/",$E$7,$I$7))</f>
        <v>45608</v>
      </c>
      <c r="O12" s="153">
        <f>DATEVALUE(CONCATENATE("13/",$E$7,$I$7))</f>
        <v>45609</v>
      </c>
      <c r="P12" s="153">
        <f>DATEVALUE(CONCATENATE("14/",$E$7,$I$7))</f>
        <v>45610</v>
      </c>
      <c r="Q12" s="153">
        <f>DATEVALUE(CONCATENATE("15/",$E$7,$I$7))</f>
        <v>45611</v>
      </c>
      <c r="R12" s="153">
        <f>DATEVALUE(CONCATENATE("16/",$E$7,$I$7))</f>
        <v>45612</v>
      </c>
      <c r="S12" s="153">
        <f>DATEVALUE(CONCATENATE("17/",$E$7,$I$7))</f>
        <v>45613</v>
      </c>
      <c r="T12" s="153">
        <f>DATEVALUE(CONCATENATE("18/",$E$7,$I$7))</f>
        <v>45614</v>
      </c>
      <c r="U12" s="153">
        <f>DATEVALUE(CONCATENATE("19/",$E$7,$I$7))</f>
        <v>45615</v>
      </c>
      <c r="V12" s="153">
        <f>DATEVALUE(CONCATENATE("20/",$E$7,$I$7))</f>
        <v>45616</v>
      </c>
      <c r="W12" s="153">
        <f>DATEVALUE(CONCATENATE("21/",$E$7,$I$7))</f>
        <v>45617</v>
      </c>
      <c r="X12" s="153">
        <f>DATEVALUE(CONCATENATE("22/",$E$7,$I$7))</f>
        <v>45618</v>
      </c>
      <c r="Y12" s="153">
        <f>DATEVALUE(CONCATENATE("23/",$E$7,$I$7))</f>
        <v>45619</v>
      </c>
      <c r="Z12" s="153">
        <f>DATEVALUE(CONCATENATE("24/",$E$7,$I$7))</f>
        <v>45620</v>
      </c>
      <c r="AA12" s="153">
        <f>DATEVALUE(CONCATENATE("25/",$E$7,$I$7))</f>
        <v>45621</v>
      </c>
      <c r="AB12" s="153">
        <f>DATEVALUE(CONCATENATE("26/",$E$7,$I$7))</f>
        <v>45622</v>
      </c>
      <c r="AC12" s="153">
        <f>DATEVALUE(CONCATENATE("27/",$E$7,$I$7))</f>
        <v>45623</v>
      </c>
      <c r="AD12" s="153">
        <f>DATEVALUE(CONCATENATE("28/",$E$7,$I$7))</f>
        <v>45624</v>
      </c>
      <c r="AE12" s="153">
        <f>IFERROR(DATEVALUE(CONCATENATE("29/",$E$7,$I$7)),"")</f>
        <v>45625</v>
      </c>
      <c r="AF12" s="153">
        <f>IFERROR(DATEVALUE(CONCATENATE("30/",$E$7,$I$7)),"")</f>
        <v>45626</v>
      </c>
      <c r="AG12" s="154" t="str">
        <f>IFERROR(DATEVALUE(CONCATENATE("31/",$E$7,$I$7)),"")</f>
        <v/>
      </c>
      <c r="AH12" s="338"/>
      <c r="AI12" s="79"/>
      <c r="AJ12" s="78"/>
      <c r="AL12" s="333"/>
      <c r="AM12" s="340" t="s">
        <v>149</v>
      </c>
      <c r="AN12" s="341"/>
      <c r="AO12" s="133">
        <f>SUM(AO13:AO70)</f>
        <v>0</v>
      </c>
      <c r="AP12" s="134">
        <f>SUM(AP13:AP70)</f>
        <v>0</v>
      </c>
      <c r="AQ12" s="134">
        <f>SUM(AQ13:AQ70)</f>
        <v>0</v>
      </c>
      <c r="AR12" s="134">
        <f>SUM(AR13:AR70)</f>
        <v>0</v>
      </c>
      <c r="AS12" s="134">
        <f>SUM(AS13:AS70)</f>
        <v>0</v>
      </c>
      <c r="AT12" s="134">
        <f>SUM(AT13:AT64)</f>
        <v>0</v>
      </c>
      <c r="AU12" s="134">
        <f>SUM(AU13:AU70)</f>
        <v>0</v>
      </c>
      <c r="AV12" s="134">
        <f>SUM(AV13:AV70)</f>
        <v>0</v>
      </c>
      <c r="AW12" s="135">
        <f>SUM(AW13:AW70)</f>
        <v>0</v>
      </c>
      <c r="AX12" s="336"/>
      <c r="AY12" s="56"/>
      <c r="AZ12" s="56"/>
      <c r="BA12" s="56"/>
      <c r="BB12" s="56"/>
      <c r="BC12" s="56"/>
      <c r="BD12" s="56"/>
      <c r="BE12" s="56"/>
      <c r="BF12" s="56"/>
      <c r="BG12" s="56"/>
      <c r="BH12" s="56"/>
      <c r="BI12" s="56"/>
      <c r="BJ12" s="56"/>
      <c r="BK12" s="56"/>
      <c r="BL12" s="56"/>
      <c r="BM12" s="56"/>
      <c r="BN12" s="56"/>
      <c r="BO12" s="57"/>
      <c r="BP12" s="56"/>
    </row>
    <row r="13" spans="1:68" ht="18" customHeight="1" x14ac:dyDescent="0.25">
      <c r="A13" s="258" t="s">
        <v>52</v>
      </c>
      <c r="B13" s="259"/>
      <c r="C13" s="179"/>
      <c r="D13" s="180"/>
      <c r="E13" s="180"/>
      <c r="F13" s="180"/>
      <c r="G13" s="180"/>
      <c r="H13" s="180"/>
      <c r="I13" s="180"/>
      <c r="J13" s="180"/>
      <c r="K13" s="180"/>
      <c r="L13" s="180"/>
      <c r="M13" s="180"/>
      <c r="N13" s="180"/>
      <c r="O13" s="180"/>
      <c r="P13" s="180"/>
      <c r="Q13" s="180"/>
      <c r="R13" s="180"/>
      <c r="S13" s="180"/>
      <c r="T13" s="180"/>
      <c r="U13" s="180"/>
      <c r="V13" s="180"/>
      <c r="W13" s="180"/>
      <c r="X13" s="180"/>
      <c r="Y13" s="180"/>
      <c r="Z13" s="180"/>
      <c r="AA13" s="180"/>
      <c r="AB13" s="180"/>
      <c r="AC13" s="180"/>
      <c r="AD13" s="180"/>
      <c r="AE13" s="180"/>
      <c r="AF13" s="180"/>
      <c r="AG13" s="181"/>
      <c r="AH13" s="136"/>
      <c r="AI13" s="79"/>
      <c r="AJ13" s="78"/>
      <c r="AL13" s="116">
        <v>1</v>
      </c>
      <c r="AM13" s="112"/>
      <c r="AN13" s="117"/>
      <c r="AO13" s="118">
        <f t="shared" ref="AO13:AO44" si="2">COUNTIF($C$14:$AG$15,$AN13)</f>
        <v>0</v>
      </c>
      <c r="AP13" s="119">
        <f t="shared" ref="AP13:AP44" si="3">COUNTIF($C$17:$AG$18,$AN13)</f>
        <v>0</v>
      </c>
      <c r="AQ13" s="119">
        <f t="shared" ref="AQ13:AQ44" si="4">COUNTIF($C$20:$AG$21,$AN13)</f>
        <v>0</v>
      </c>
      <c r="AR13" s="119">
        <f t="shared" ref="AR13:AR44" si="5">COUNTIF($C$23:$AG$24,$AN13)</f>
        <v>0</v>
      </c>
      <c r="AS13" s="119">
        <f t="shared" ref="AS13:AS44" si="6">COUNTIF($C$26:$AG$32,$AN13)</f>
        <v>0</v>
      </c>
      <c r="AT13" s="119">
        <f t="shared" ref="AT13:AT44" si="7">COUNTIF($C$34:$AG$37,$AN13)</f>
        <v>0</v>
      </c>
      <c r="AU13" s="119">
        <f t="shared" ref="AU13:AU44" si="8">COUNTIF($C$39:$AG$40,$AN13)</f>
        <v>0</v>
      </c>
      <c r="AV13" s="119">
        <f t="shared" ref="AV13:AV44" si="9">COUNTIF($C$42:$AG$47,$AN13)</f>
        <v>0</v>
      </c>
      <c r="AW13" s="120">
        <f>SUM(AO13:AV13)</f>
        <v>0</v>
      </c>
      <c r="AX13" s="120"/>
      <c r="AY13" s="56"/>
      <c r="AZ13" s="56"/>
      <c r="BA13" s="56"/>
      <c r="BB13" s="56"/>
      <c r="BC13" s="56"/>
      <c r="BD13" s="56"/>
      <c r="BE13" s="56"/>
      <c r="BF13" s="56"/>
      <c r="BG13" s="56"/>
      <c r="BH13" s="56"/>
      <c r="BI13" s="56"/>
      <c r="BJ13" s="56"/>
      <c r="BK13" s="56"/>
      <c r="BL13" s="56"/>
      <c r="BM13" s="56"/>
      <c r="BN13" s="56"/>
      <c r="BO13" s="57"/>
      <c r="BP13" s="56"/>
    </row>
    <row r="14" spans="1:68" ht="18" customHeight="1" x14ac:dyDescent="0.25">
      <c r="A14" s="80" t="s">
        <v>152</v>
      </c>
      <c r="B14" s="81" t="s">
        <v>153</v>
      </c>
      <c r="C14" s="182"/>
      <c r="D14" s="183"/>
      <c r="E14" s="183"/>
      <c r="F14" s="183"/>
      <c r="G14" s="183"/>
      <c r="H14" s="183"/>
      <c r="I14" s="183"/>
      <c r="J14" s="183"/>
      <c r="K14" s="183"/>
      <c r="L14" s="183"/>
      <c r="M14" s="183"/>
      <c r="N14" s="183"/>
      <c r="O14" s="183"/>
      <c r="P14" s="183"/>
      <c r="Q14" s="183"/>
      <c r="R14" s="183"/>
      <c r="S14" s="183"/>
      <c r="T14" s="183"/>
      <c r="U14" s="183"/>
      <c r="V14" s="183"/>
      <c r="W14" s="183"/>
      <c r="X14" s="183"/>
      <c r="Y14" s="183"/>
      <c r="Z14" s="183"/>
      <c r="AA14" s="183"/>
      <c r="AB14" s="183"/>
      <c r="AC14" s="183"/>
      <c r="AD14" s="183"/>
      <c r="AE14" s="183"/>
      <c r="AF14" s="183"/>
      <c r="AG14" s="184"/>
      <c r="AH14" s="342" t="str">
        <f>IF($S$7=",","",COUNTIF(C14:AG15,$S$7))</f>
        <v/>
      </c>
      <c r="AI14" s="79"/>
      <c r="AL14" s="121">
        <v>2</v>
      </c>
      <c r="AM14" s="86"/>
      <c r="AN14" s="122"/>
      <c r="AO14" s="123">
        <f t="shared" si="2"/>
        <v>0</v>
      </c>
      <c r="AP14" s="124">
        <f t="shared" si="3"/>
        <v>0</v>
      </c>
      <c r="AQ14" s="124">
        <f t="shared" si="4"/>
        <v>0</v>
      </c>
      <c r="AR14" s="124">
        <f t="shared" si="5"/>
        <v>0</v>
      </c>
      <c r="AS14" s="124">
        <f t="shared" si="6"/>
        <v>0</v>
      </c>
      <c r="AT14" s="124">
        <f t="shared" si="7"/>
        <v>0</v>
      </c>
      <c r="AU14" s="124">
        <f t="shared" si="8"/>
        <v>0</v>
      </c>
      <c r="AV14" s="124">
        <f t="shared" si="9"/>
        <v>0</v>
      </c>
      <c r="AW14" s="125">
        <f t="shared" ref="AW14:AW50" si="10">SUM(AO14:AV14)</f>
        <v>0</v>
      </c>
      <c r="AX14" s="125"/>
      <c r="AY14" s="56"/>
      <c r="AZ14" s="56"/>
      <c r="BA14" s="56"/>
      <c r="BB14" s="56"/>
      <c r="BC14" s="56"/>
      <c r="BD14" s="56"/>
      <c r="BE14" s="56"/>
      <c r="BF14" s="56"/>
      <c r="BG14" s="56"/>
      <c r="BH14" s="56"/>
      <c r="BI14" s="56"/>
      <c r="BJ14" s="56"/>
      <c r="BK14" s="56"/>
      <c r="BL14" s="56"/>
      <c r="BM14" s="56"/>
      <c r="BN14" s="56"/>
      <c r="BO14" s="57"/>
      <c r="BP14" s="56"/>
    </row>
    <row r="15" spans="1:68" ht="18" customHeight="1" thickBot="1" x14ac:dyDescent="0.3">
      <c r="A15" s="82"/>
      <c r="B15" s="83"/>
      <c r="C15" s="185"/>
      <c r="D15" s="186"/>
      <c r="E15" s="186"/>
      <c r="F15" s="186"/>
      <c r="G15" s="186"/>
      <c r="H15" s="186"/>
      <c r="I15" s="186"/>
      <c r="J15" s="186"/>
      <c r="K15" s="186"/>
      <c r="L15" s="186"/>
      <c r="M15" s="186"/>
      <c r="N15" s="186"/>
      <c r="O15" s="186"/>
      <c r="P15" s="186"/>
      <c r="Q15" s="186"/>
      <c r="R15" s="186"/>
      <c r="S15" s="186"/>
      <c r="T15" s="186"/>
      <c r="U15" s="186"/>
      <c r="V15" s="186"/>
      <c r="W15" s="186"/>
      <c r="X15" s="186"/>
      <c r="Y15" s="186"/>
      <c r="Z15" s="186"/>
      <c r="AA15" s="186"/>
      <c r="AB15" s="186"/>
      <c r="AC15" s="186"/>
      <c r="AD15" s="186"/>
      <c r="AE15" s="186"/>
      <c r="AF15" s="186"/>
      <c r="AG15" s="187"/>
      <c r="AH15" s="342"/>
      <c r="AI15" s="79"/>
      <c r="AJ15" s="78"/>
      <c r="AL15" s="121">
        <v>3</v>
      </c>
      <c r="AM15" s="87"/>
      <c r="AN15" s="126"/>
      <c r="AO15" s="123">
        <f t="shared" si="2"/>
        <v>0</v>
      </c>
      <c r="AP15" s="124">
        <f t="shared" si="3"/>
        <v>0</v>
      </c>
      <c r="AQ15" s="124">
        <f t="shared" si="4"/>
        <v>0</v>
      </c>
      <c r="AR15" s="124">
        <f t="shared" si="5"/>
        <v>0</v>
      </c>
      <c r="AS15" s="124">
        <f t="shared" si="6"/>
        <v>0</v>
      </c>
      <c r="AT15" s="124">
        <f t="shared" si="7"/>
        <v>0</v>
      </c>
      <c r="AU15" s="124">
        <f t="shared" si="8"/>
        <v>0</v>
      </c>
      <c r="AV15" s="124">
        <f t="shared" si="9"/>
        <v>0</v>
      </c>
      <c r="AW15" s="125">
        <f t="shared" si="10"/>
        <v>0</v>
      </c>
      <c r="AX15" s="125"/>
      <c r="AY15" s="56"/>
      <c r="AZ15" s="56"/>
      <c r="BA15" s="56"/>
      <c r="BB15" s="56"/>
      <c r="BC15" s="56"/>
      <c r="BD15" s="56"/>
      <c r="BE15" s="56"/>
      <c r="BF15" s="56"/>
      <c r="BG15" s="56"/>
      <c r="BH15" s="56"/>
      <c r="BI15" s="56"/>
      <c r="BJ15" s="56"/>
      <c r="BK15" s="56"/>
      <c r="BL15" s="56"/>
      <c r="BM15" s="56"/>
      <c r="BN15" s="56"/>
      <c r="BO15" s="57"/>
      <c r="BP15" s="56"/>
    </row>
    <row r="16" spans="1:68" ht="18" customHeight="1" x14ac:dyDescent="0.25">
      <c r="A16" s="273" t="s">
        <v>51</v>
      </c>
      <c r="B16" s="274"/>
      <c r="C16" s="179"/>
      <c r="D16" s="180"/>
      <c r="E16" s="180"/>
      <c r="F16" s="180"/>
      <c r="G16" s="180"/>
      <c r="H16" s="180"/>
      <c r="I16" s="180"/>
      <c r="J16" s="180"/>
      <c r="K16" s="180"/>
      <c r="L16" s="180"/>
      <c r="M16" s="180"/>
      <c r="N16" s="180"/>
      <c r="O16" s="180"/>
      <c r="P16" s="180"/>
      <c r="Q16" s="180"/>
      <c r="R16" s="180"/>
      <c r="S16" s="180"/>
      <c r="T16" s="180"/>
      <c r="U16" s="180"/>
      <c r="V16" s="180"/>
      <c r="W16" s="180"/>
      <c r="X16" s="180"/>
      <c r="Y16" s="180"/>
      <c r="Z16" s="180"/>
      <c r="AA16" s="180"/>
      <c r="AB16" s="180"/>
      <c r="AC16" s="180"/>
      <c r="AD16" s="180"/>
      <c r="AE16" s="180"/>
      <c r="AF16" s="180"/>
      <c r="AG16" s="181"/>
      <c r="AH16" s="137"/>
      <c r="AI16" s="84"/>
      <c r="AL16" s="121">
        <v>4</v>
      </c>
      <c r="AM16" s="87"/>
      <c r="AN16" s="126"/>
      <c r="AO16" s="123">
        <f t="shared" si="2"/>
        <v>0</v>
      </c>
      <c r="AP16" s="124">
        <f t="shared" si="3"/>
        <v>0</v>
      </c>
      <c r="AQ16" s="124">
        <f t="shared" si="4"/>
        <v>0</v>
      </c>
      <c r="AR16" s="124">
        <f t="shared" si="5"/>
        <v>0</v>
      </c>
      <c r="AS16" s="124">
        <f t="shared" si="6"/>
        <v>0</v>
      </c>
      <c r="AT16" s="124">
        <f t="shared" si="7"/>
        <v>0</v>
      </c>
      <c r="AU16" s="124">
        <f t="shared" si="8"/>
        <v>0</v>
      </c>
      <c r="AV16" s="124">
        <f t="shared" si="9"/>
        <v>0</v>
      </c>
      <c r="AW16" s="125">
        <f t="shared" si="10"/>
        <v>0</v>
      </c>
      <c r="AX16" s="125"/>
      <c r="AY16" s="56"/>
      <c r="AZ16" s="56"/>
      <c r="BA16" s="56"/>
      <c r="BB16" s="56"/>
      <c r="BC16" s="56"/>
      <c r="BD16" s="56"/>
      <c r="BE16" s="56"/>
      <c r="BF16" s="56"/>
      <c r="BG16" s="56"/>
      <c r="BH16" s="56"/>
      <c r="BI16" s="56"/>
      <c r="BJ16" s="56"/>
      <c r="BK16" s="56"/>
      <c r="BL16" s="56"/>
      <c r="BM16" s="56"/>
      <c r="BN16" s="56"/>
      <c r="BO16" s="57"/>
      <c r="BP16" s="56"/>
    </row>
    <row r="17" spans="1:68" ht="18" customHeight="1" x14ac:dyDescent="0.25">
      <c r="A17" s="80" t="s">
        <v>152</v>
      </c>
      <c r="B17" s="81" t="s">
        <v>153</v>
      </c>
      <c r="C17" s="188"/>
      <c r="D17" s="189"/>
      <c r="E17" s="189"/>
      <c r="F17" s="189"/>
      <c r="G17" s="189"/>
      <c r="H17" s="189"/>
      <c r="I17" s="189"/>
      <c r="J17" s="189"/>
      <c r="K17" s="189"/>
      <c r="L17" s="189"/>
      <c r="M17" s="189"/>
      <c r="N17" s="189"/>
      <c r="O17" s="189"/>
      <c r="P17" s="189"/>
      <c r="Q17" s="189"/>
      <c r="R17" s="189"/>
      <c r="S17" s="189"/>
      <c r="T17" s="189"/>
      <c r="U17" s="189"/>
      <c r="V17" s="189"/>
      <c r="W17" s="189"/>
      <c r="X17" s="189"/>
      <c r="Y17" s="189"/>
      <c r="Z17" s="189"/>
      <c r="AA17" s="189"/>
      <c r="AB17" s="189"/>
      <c r="AC17" s="189"/>
      <c r="AD17" s="189"/>
      <c r="AE17" s="189"/>
      <c r="AF17" s="189"/>
      <c r="AG17" s="190"/>
      <c r="AH17" s="342" t="str">
        <f>IF($S$7=",","",COUNTIF(C17:AG18,$S$7))</f>
        <v/>
      </c>
      <c r="AI17" s="84"/>
      <c r="AL17" s="121">
        <v>5</v>
      </c>
      <c r="AM17" s="87"/>
      <c r="AN17" s="126"/>
      <c r="AO17" s="123">
        <f t="shared" si="2"/>
        <v>0</v>
      </c>
      <c r="AP17" s="124">
        <f t="shared" si="3"/>
        <v>0</v>
      </c>
      <c r="AQ17" s="124">
        <f t="shared" si="4"/>
        <v>0</v>
      </c>
      <c r="AR17" s="124">
        <f t="shared" si="5"/>
        <v>0</v>
      </c>
      <c r="AS17" s="124">
        <f t="shared" si="6"/>
        <v>0</v>
      </c>
      <c r="AT17" s="124">
        <f t="shared" si="7"/>
        <v>0</v>
      </c>
      <c r="AU17" s="124">
        <f t="shared" si="8"/>
        <v>0</v>
      </c>
      <c r="AV17" s="124">
        <f t="shared" si="9"/>
        <v>0</v>
      </c>
      <c r="AW17" s="125">
        <f t="shared" si="10"/>
        <v>0</v>
      </c>
      <c r="AX17" s="125"/>
      <c r="AY17" s="56"/>
      <c r="AZ17" s="56"/>
      <c r="BA17" s="56"/>
      <c r="BB17" s="56"/>
      <c r="BC17" s="56"/>
      <c r="BD17" s="56"/>
      <c r="BE17" s="56"/>
      <c r="BF17" s="56"/>
      <c r="BG17" s="56"/>
      <c r="BH17" s="56"/>
      <c r="BI17" s="56"/>
      <c r="BJ17" s="56"/>
      <c r="BK17" s="56"/>
      <c r="BL17" s="56"/>
      <c r="BM17" s="56"/>
      <c r="BN17" s="56"/>
      <c r="BO17" s="56"/>
      <c r="BP17" s="56"/>
    </row>
    <row r="18" spans="1:68" ht="18" customHeight="1" thickBot="1" x14ac:dyDescent="0.3">
      <c r="A18" s="82"/>
      <c r="B18" s="83"/>
      <c r="C18" s="191"/>
      <c r="D18" s="192"/>
      <c r="E18" s="192"/>
      <c r="F18" s="192"/>
      <c r="G18" s="192"/>
      <c r="H18" s="192"/>
      <c r="I18" s="192"/>
      <c r="J18" s="192"/>
      <c r="K18" s="192"/>
      <c r="L18" s="192"/>
      <c r="M18" s="192"/>
      <c r="N18" s="192"/>
      <c r="O18" s="192"/>
      <c r="P18" s="192"/>
      <c r="Q18" s="192"/>
      <c r="R18" s="192"/>
      <c r="S18" s="192"/>
      <c r="T18" s="192"/>
      <c r="U18" s="192"/>
      <c r="V18" s="192"/>
      <c r="W18" s="192"/>
      <c r="X18" s="192"/>
      <c r="Y18" s="192"/>
      <c r="Z18" s="192"/>
      <c r="AA18" s="192"/>
      <c r="AB18" s="192"/>
      <c r="AC18" s="192"/>
      <c r="AD18" s="192"/>
      <c r="AE18" s="192"/>
      <c r="AF18" s="192"/>
      <c r="AG18" s="193"/>
      <c r="AH18" s="342"/>
      <c r="AI18" s="84"/>
      <c r="AL18" s="121">
        <v>6</v>
      </c>
      <c r="AM18" s="88"/>
      <c r="AN18" s="126"/>
      <c r="AO18" s="123">
        <f t="shared" si="2"/>
        <v>0</v>
      </c>
      <c r="AP18" s="124">
        <f t="shared" si="3"/>
        <v>0</v>
      </c>
      <c r="AQ18" s="124">
        <f t="shared" si="4"/>
        <v>0</v>
      </c>
      <c r="AR18" s="124">
        <f t="shared" si="5"/>
        <v>0</v>
      </c>
      <c r="AS18" s="124">
        <f t="shared" si="6"/>
        <v>0</v>
      </c>
      <c r="AT18" s="124">
        <f t="shared" si="7"/>
        <v>0</v>
      </c>
      <c r="AU18" s="124">
        <f t="shared" si="8"/>
        <v>0</v>
      </c>
      <c r="AV18" s="124">
        <f t="shared" si="9"/>
        <v>0</v>
      </c>
      <c r="AW18" s="125">
        <f t="shared" si="10"/>
        <v>0</v>
      </c>
      <c r="AX18" s="125"/>
      <c r="AY18" s="56"/>
      <c r="AZ18" s="56"/>
      <c r="BA18" s="56"/>
      <c r="BB18" s="56"/>
      <c r="BC18" s="56"/>
      <c r="BD18" s="56"/>
      <c r="BE18" s="56"/>
      <c r="BF18" s="56"/>
      <c r="BG18" s="56"/>
      <c r="BH18" s="56"/>
      <c r="BI18" s="56"/>
      <c r="BJ18" s="56"/>
      <c r="BK18" s="56"/>
      <c r="BL18" s="56"/>
      <c r="BM18" s="56"/>
      <c r="BN18" s="56"/>
      <c r="BO18" s="56"/>
      <c r="BP18" s="56"/>
    </row>
    <row r="19" spans="1:68" ht="18" customHeight="1" x14ac:dyDescent="0.25">
      <c r="A19" s="275" t="s">
        <v>155</v>
      </c>
      <c r="B19" s="276"/>
      <c r="C19" s="179"/>
      <c r="D19" s="180"/>
      <c r="E19" s="180"/>
      <c r="F19" s="180"/>
      <c r="G19" s="180"/>
      <c r="H19" s="180"/>
      <c r="I19" s="180"/>
      <c r="J19" s="180"/>
      <c r="K19" s="180"/>
      <c r="L19" s="180"/>
      <c r="M19" s="180"/>
      <c r="N19" s="180"/>
      <c r="O19" s="180"/>
      <c r="P19" s="180"/>
      <c r="Q19" s="180"/>
      <c r="R19" s="180"/>
      <c r="S19" s="180"/>
      <c r="T19" s="180"/>
      <c r="U19" s="180"/>
      <c r="V19" s="180"/>
      <c r="W19" s="180"/>
      <c r="X19" s="180"/>
      <c r="Y19" s="180"/>
      <c r="Z19" s="180"/>
      <c r="AA19" s="180"/>
      <c r="AB19" s="180"/>
      <c r="AC19" s="180"/>
      <c r="AD19" s="180"/>
      <c r="AE19" s="180"/>
      <c r="AF19" s="180"/>
      <c r="AG19" s="181"/>
      <c r="AH19" s="137"/>
      <c r="AI19" s="84"/>
      <c r="AL19" s="121">
        <v>7</v>
      </c>
      <c r="AM19" s="88"/>
      <c r="AN19" s="126"/>
      <c r="AO19" s="123">
        <f t="shared" si="2"/>
        <v>0</v>
      </c>
      <c r="AP19" s="124">
        <f t="shared" si="3"/>
        <v>0</v>
      </c>
      <c r="AQ19" s="124">
        <f t="shared" si="4"/>
        <v>0</v>
      </c>
      <c r="AR19" s="124">
        <f t="shared" si="5"/>
        <v>0</v>
      </c>
      <c r="AS19" s="124">
        <f t="shared" si="6"/>
        <v>0</v>
      </c>
      <c r="AT19" s="124">
        <f t="shared" si="7"/>
        <v>0</v>
      </c>
      <c r="AU19" s="124">
        <f t="shared" si="8"/>
        <v>0</v>
      </c>
      <c r="AV19" s="124">
        <f t="shared" si="9"/>
        <v>0</v>
      </c>
      <c r="AW19" s="125">
        <f t="shared" si="10"/>
        <v>0</v>
      </c>
      <c r="AX19" s="125"/>
      <c r="AY19" s="56"/>
      <c r="AZ19" s="56"/>
      <c r="BA19" s="56"/>
      <c r="BB19" s="56"/>
      <c r="BC19" s="56"/>
      <c r="BD19" s="56"/>
      <c r="BE19" s="56"/>
      <c r="BF19" s="56"/>
      <c r="BG19" s="56"/>
      <c r="BH19" s="56"/>
      <c r="BI19" s="56"/>
      <c r="BJ19" s="56"/>
      <c r="BK19" s="56"/>
      <c r="BL19" s="56"/>
      <c r="BM19" s="56"/>
      <c r="BN19" s="56"/>
      <c r="BO19" s="56"/>
      <c r="BP19" s="56"/>
    </row>
    <row r="20" spans="1:68" ht="18" customHeight="1" x14ac:dyDescent="0.25">
      <c r="A20" s="80" t="s">
        <v>152</v>
      </c>
      <c r="B20" s="81" t="s">
        <v>153</v>
      </c>
      <c r="C20" s="194"/>
      <c r="D20" s="195"/>
      <c r="E20" s="195"/>
      <c r="F20" s="195"/>
      <c r="G20" s="195"/>
      <c r="H20" s="195"/>
      <c r="I20" s="195"/>
      <c r="J20" s="195"/>
      <c r="K20" s="195"/>
      <c r="L20" s="195"/>
      <c r="M20" s="195"/>
      <c r="N20" s="195"/>
      <c r="O20" s="195"/>
      <c r="P20" s="195"/>
      <c r="Q20" s="195"/>
      <c r="R20" s="195"/>
      <c r="S20" s="195"/>
      <c r="T20" s="195"/>
      <c r="U20" s="195"/>
      <c r="V20" s="195"/>
      <c r="W20" s="195"/>
      <c r="X20" s="195"/>
      <c r="Y20" s="195"/>
      <c r="Z20" s="195"/>
      <c r="AA20" s="195"/>
      <c r="AB20" s="195"/>
      <c r="AC20" s="195"/>
      <c r="AD20" s="195"/>
      <c r="AE20" s="195"/>
      <c r="AF20" s="195"/>
      <c r="AG20" s="196"/>
      <c r="AH20" s="342" t="str">
        <f>IF($S$7=",","",COUNTIF(C17:AG18,$S$7))</f>
        <v/>
      </c>
      <c r="AI20" s="84"/>
      <c r="AL20" s="121">
        <v>8</v>
      </c>
      <c r="AM20" s="88"/>
      <c r="AN20" s="126"/>
      <c r="AO20" s="123">
        <f t="shared" si="2"/>
        <v>0</v>
      </c>
      <c r="AP20" s="124">
        <f t="shared" si="3"/>
        <v>0</v>
      </c>
      <c r="AQ20" s="124">
        <f t="shared" si="4"/>
        <v>0</v>
      </c>
      <c r="AR20" s="124">
        <f t="shared" si="5"/>
        <v>0</v>
      </c>
      <c r="AS20" s="124">
        <f t="shared" si="6"/>
        <v>0</v>
      </c>
      <c r="AT20" s="124">
        <f t="shared" si="7"/>
        <v>0</v>
      </c>
      <c r="AU20" s="124">
        <f t="shared" si="8"/>
        <v>0</v>
      </c>
      <c r="AV20" s="124">
        <f t="shared" si="9"/>
        <v>0</v>
      </c>
      <c r="AW20" s="125">
        <f t="shared" si="10"/>
        <v>0</v>
      </c>
      <c r="AX20" s="125"/>
      <c r="AY20" s="56"/>
      <c r="AZ20" s="56"/>
      <c r="BA20" s="56"/>
      <c r="BB20" s="56"/>
      <c r="BC20" s="56"/>
      <c r="BD20" s="56"/>
      <c r="BE20" s="56"/>
      <c r="BF20" s="56"/>
      <c r="BG20" s="56"/>
      <c r="BH20" s="56"/>
      <c r="BI20" s="56"/>
      <c r="BJ20" s="56"/>
      <c r="BK20" s="56"/>
      <c r="BL20" s="56"/>
      <c r="BM20" s="56"/>
      <c r="BN20" s="56"/>
      <c r="BO20" s="56"/>
      <c r="BP20" s="56"/>
    </row>
    <row r="21" spans="1:68" ht="18" customHeight="1" thickBot="1" x14ac:dyDescent="0.3">
      <c r="A21" s="82"/>
      <c r="B21" s="83"/>
      <c r="C21" s="185"/>
      <c r="D21" s="186"/>
      <c r="E21" s="186"/>
      <c r="F21" s="186"/>
      <c r="G21" s="186"/>
      <c r="H21" s="186"/>
      <c r="I21" s="186"/>
      <c r="J21" s="186"/>
      <c r="K21" s="186"/>
      <c r="L21" s="186"/>
      <c r="M21" s="186"/>
      <c r="N21" s="186"/>
      <c r="O21" s="186"/>
      <c r="P21" s="186"/>
      <c r="Q21" s="186"/>
      <c r="R21" s="186"/>
      <c r="S21" s="186"/>
      <c r="T21" s="186"/>
      <c r="U21" s="186"/>
      <c r="V21" s="186"/>
      <c r="W21" s="186"/>
      <c r="X21" s="186"/>
      <c r="Y21" s="186"/>
      <c r="Z21" s="186"/>
      <c r="AA21" s="186"/>
      <c r="AB21" s="186"/>
      <c r="AC21" s="186"/>
      <c r="AD21" s="186"/>
      <c r="AE21" s="186"/>
      <c r="AF21" s="186"/>
      <c r="AG21" s="187"/>
      <c r="AH21" s="342"/>
      <c r="AI21" s="84"/>
      <c r="AL21" s="121">
        <v>9</v>
      </c>
      <c r="AM21" s="88"/>
      <c r="AN21" s="126"/>
      <c r="AO21" s="123">
        <f t="shared" si="2"/>
        <v>0</v>
      </c>
      <c r="AP21" s="124">
        <f t="shared" si="3"/>
        <v>0</v>
      </c>
      <c r="AQ21" s="124">
        <f t="shared" si="4"/>
        <v>0</v>
      </c>
      <c r="AR21" s="124">
        <f t="shared" si="5"/>
        <v>0</v>
      </c>
      <c r="AS21" s="124">
        <f t="shared" si="6"/>
        <v>0</v>
      </c>
      <c r="AT21" s="124">
        <f t="shared" si="7"/>
        <v>0</v>
      </c>
      <c r="AU21" s="124">
        <f t="shared" si="8"/>
        <v>0</v>
      </c>
      <c r="AV21" s="124">
        <f t="shared" si="9"/>
        <v>0</v>
      </c>
      <c r="AW21" s="125">
        <f t="shared" si="10"/>
        <v>0</v>
      </c>
      <c r="AX21" s="125"/>
      <c r="AY21" s="56"/>
      <c r="AZ21" s="56"/>
      <c r="BA21" s="56"/>
      <c r="BB21" s="56"/>
      <c r="BC21" s="56"/>
      <c r="BD21" s="56"/>
      <c r="BE21" s="56"/>
      <c r="BF21" s="56"/>
      <c r="BG21" s="56"/>
      <c r="BH21" s="56"/>
      <c r="BI21" s="56"/>
      <c r="BJ21" s="56"/>
      <c r="BK21" s="56"/>
      <c r="BL21" s="56"/>
      <c r="BM21" s="56"/>
      <c r="BN21" s="56"/>
      <c r="BO21" s="56"/>
      <c r="BP21" s="56"/>
    </row>
    <row r="22" spans="1:68" ht="18" customHeight="1" x14ac:dyDescent="0.25">
      <c r="A22" s="269" t="s">
        <v>45</v>
      </c>
      <c r="B22" s="270"/>
      <c r="C22" s="179"/>
      <c r="D22" s="180"/>
      <c r="E22" s="180"/>
      <c r="F22" s="180"/>
      <c r="G22" s="180"/>
      <c r="H22" s="180"/>
      <c r="I22" s="180"/>
      <c r="J22" s="180"/>
      <c r="K22" s="180"/>
      <c r="L22" s="180"/>
      <c r="M22" s="180"/>
      <c r="N22" s="180"/>
      <c r="O22" s="180"/>
      <c r="P22" s="180"/>
      <c r="Q22" s="180"/>
      <c r="R22" s="180"/>
      <c r="S22" s="180"/>
      <c r="T22" s="180"/>
      <c r="U22" s="180"/>
      <c r="V22" s="180"/>
      <c r="W22" s="180"/>
      <c r="X22" s="180"/>
      <c r="Y22" s="180"/>
      <c r="Z22" s="180"/>
      <c r="AA22" s="180"/>
      <c r="AB22" s="180"/>
      <c r="AC22" s="180"/>
      <c r="AD22" s="180"/>
      <c r="AE22" s="180"/>
      <c r="AF22" s="180"/>
      <c r="AG22" s="181"/>
      <c r="AH22" s="137"/>
      <c r="AI22" s="84"/>
      <c r="AL22" s="121">
        <v>10</v>
      </c>
      <c r="AM22" s="88"/>
      <c r="AN22" s="126"/>
      <c r="AO22" s="123">
        <f t="shared" si="2"/>
        <v>0</v>
      </c>
      <c r="AP22" s="124">
        <f t="shared" si="3"/>
        <v>0</v>
      </c>
      <c r="AQ22" s="124">
        <f t="shared" si="4"/>
        <v>0</v>
      </c>
      <c r="AR22" s="124">
        <f t="shared" si="5"/>
        <v>0</v>
      </c>
      <c r="AS22" s="124">
        <f t="shared" si="6"/>
        <v>0</v>
      </c>
      <c r="AT22" s="124">
        <f t="shared" si="7"/>
        <v>0</v>
      </c>
      <c r="AU22" s="124">
        <f t="shared" si="8"/>
        <v>0</v>
      </c>
      <c r="AV22" s="124">
        <f t="shared" si="9"/>
        <v>0</v>
      </c>
      <c r="AW22" s="125">
        <f t="shared" si="10"/>
        <v>0</v>
      </c>
      <c r="AX22" s="125"/>
      <c r="AY22" s="56"/>
      <c r="AZ22" s="56"/>
      <c r="BA22" s="56"/>
      <c r="BB22" s="56"/>
      <c r="BC22" s="56"/>
      <c r="BD22" s="56"/>
      <c r="BE22" s="56"/>
      <c r="BF22" s="56"/>
      <c r="BG22" s="56"/>
      <c r="BH22" s="56"/>
      <c r="BI22" s="56"/>
      <c r="BJ22" s="56"/>
      <c r="BK22" s="56"/>
      <c r="BL22" s="56"/>
      <c r="BM22" s="56"/>
      <c r="BN22" s="56"/>
      <c r="BO22" s="56"/>
      <c r="BP22" s="56"/>
    </row>
    <row r="23" spans="1:68" ht="18" customHeight="1" x14ac:dyDescent="0.25">
      <c r="A23" s="58" t="s">
        <v>156</v>
      </c>
      <c r="B23" s="59" t="s">
        <v>157</v>
      </c>
      <c r="C23" s="188"/>
      <c r="D23" s="189"/>
      <c r="E23" s="189"/>
      <c r="F23" s="189"/>
      <c r="G23" s="189"/>
      <c r="H23" s="189"/>
      <c r="I23" s="189"/>
      <c r="J23" s="189"/>
      <c r="K23" s="189"/>
      <c r="L23" s="189"/>
      <c r="M23" s="189"/>
      <c r="N23" s="189"/>
      <c r="O23" s="189"/>
      <c r="P23" s="189"/>
      <c r="Q23" s="189"/>
      <c r="R23" s="189"/>
      <c r="S23" s="189"/>
      <c r="T23" s="189"/>
      <c r="U23" s="189"/>
      <c r="V23" s="189"/>
      <c r="W23" s="189"/>
      <c r="X23" s="189"/>
      <c r="Y23" s="189"/>
      <c r="Z23" s="189"/>
      <c r="AA23" s="189"/>
      <c r="AB23" s="189"/>
      <c r="AC23" s="189"/>
      <c r="AD23" s="189"/>
      <c r="AE23" s="189"/>
      <c r="AF23" s="189"/>
      <c r="AG23" s="190"/>
      <c r="AH23" s="342" t="str">
        <f>IF($S$7=",","",COUNTIF(C23:AG24,$S$7))</f>
        <v/>
      </c>
      <c r="AI23" s="84"/>
      <c r="AK23" s="92"/>
      <c r="AL23" s="121">
        <v>11</v>
      </c>
      <c r="AM23" s="88"/>
      <c r="AN23" s="126"/>
      <c r="AO23" s="123">
        <f t="shared" si="2"/>
        <v>0</v>
      </c>
      <c r="AP23" s="124">
        <f t="shared" si="3"/>
        <v>0</v>
      </c>
      <c r="AQ23" s="124">
        <f t="shared" si="4"/>
        <v>0</v>
      </c>
      <c r="AR23" s="124">
        <f t="shared" si="5"/>
        <v>0</v>
      </c>
      <c r="AS23" s="124">
        <f t="shared" si="6"/>
        <v>0</v>
      </c>
      <c r="AT23" s="124">
        <f t="shared" si="7"/>
        <v>0</v>
      </c>
      <c r="AU23" s="124">
        <f t="shared" si="8"/>
        <v>0</v>
      </c>
      <c r="AV23" s="124">
        <f t="shared" si="9"/>
        <v>0</v>
      </c>
      <c r="AW23" s="125">
        <f t="shared" si="10"/>
        <v>0</v>
      </c>
      <c r="AX23" s="125"/>
      <c r="AY23" s="56"/>
      <c r="AZ23" s="56"/>
      <c r="BA23" s="56"/>
      <c r="BB23" s="56"/>
      <c r="BC23" s="56"/>
      <c r="BD23" s="56"/>
      <c r="BE23" s="56"/>
      <c r="BF23" s="56"/>
      <c r="BG23" s="56"/>
      <c r="BH23" s="56"/>
      <c r="BI23" s="56"/>
      <c r="BJ23" s="56"/>
      <c r="BK23" s="56"/>
      <c r="BL23" s="56"/>
      <c r="BM23" s="56"/>
      <c r="BN23" s="56"/>
      <c r="BO23" s="56"/>
      <c r="BP23" s="56"/>
    </row>
    <row r="24" spans="1:68" ht="18" customHeight="1" thickBot="1" x14ac:dyDescent="0.3">
      <c r="A24" s="82"/>
      <c r="B24" s="83"/>
      <c r="C24" s="191"/>
      <c r="D24" s="192"/>
      <c r="E24" s="192"/>
      <c r="F24" s="192"/>
      <c r="G24" s="192"/>
      <c r="H24" s="192"/>
      <c r="I24" s="192"/>
      <c r="J24" s="192"/>
      <c r="K24" s="192"/>
      <c r="L24" s="192"/>
      <c r="M24" s="192"/>
      <c r="N24" s="192"/>
      <c r="O24" s="192"/>
      <c r="P24" s="192"/>
      <c r="Q24" s="192"/>
      <c r="R24" s="192"/>
      <c r="S24" s="192"/>
      <c r="T24" s="192"/>
      <c r="U24" s="192"/>
      <c r="V24" s="192"/>
      <c r="W24" s="192"/>
      <c r="X24" s="192"/>
      <c r="Y24" s="192"/>
      <c r="Z24" s="192"/>
      <c r="AA24" s="192"/>
      <c r="AB24" s="192"/>
      <c r="AC24" s="192"/>
      <c r="AD24" s="192"/>
      <c r="AE24" s="192"/>
      <c r="AF24" s="192"/>
      <c r="AG24" s="193"/>
      <c r="AH24" s="342"/>
      <c r="AI24" s="84"/>
      <c r="AK24" s="92"/>
      <c r="AL24" s="121">
        <v>12</v>
      </c>
      <c r="AM24" s="88"/>
      <c r="AN24" s="126"/>
      <c r="AO24" s="123">
        <f t="shared" si="2"/>
        <v>0</v>
      </c>
      <c r="AP24" s="124">
        <f t="shared" si="3"/>
        <v>0</v>
      </c>
      <c r="AQ24" s="124">
        <f t="shared" si="4"/>
        <v>0</v>
      </c>
      <c r="AR24" s="124">
        <f t="shared" si="5"/>
        <v>0</v>
      </c>
      <c r="AS24" s="124">
        <f t="shared" si="6"/>
        <v>0</v>
      </c>
      <c r="AT24" s="124">
        <f t="shared" si="7"/>
        <v>0</v>
      </c>
      <c r="AU24" s="124">
        <f t="shared" si="8"/>
        <v>0</v>
      </c>
      <c r="AV24" s="124">
        <f t="shared" si="9"/>
        <v>0</v>
      </c>
      <c r="AW24" s="125">
        <f t="shared" si="10"/>
        <v>0</v>
      </c>
      <c r="AX24" s="125"/>
      <c r="AY24" s="56"/>
      <c r="AZ24" s="56"/>
      <c r="BA24" s="56"/>
      <c r="BB24" s="56"/>
      <c r="BC24" s="56"/>
      <c r="BD24" s="56"/>
      <c r="BE24" s="56"/>
      <c r="BF24" s="56"/>
      <c r="BG24" s="56"/>
      <c r="BH24" s="56"/>
      <c r="BI24" s="56"/>
      <c r="BJ24" s="56"/>
      <c r="BK24" s="56"/>
      <c r="BL24" s="56"/>
      <c r="BM24" s="56"/>
      <c r="BN24" s="56"/>
      <c r="BO24" s="56"/>
      <c r="BP24" s="56"/>
    </row>
    <row r="25" spans="1:68" ht="18" customHeight="1" x14ac:dyDescent="0.25">
      <c r="A25" s="292" t="s">
        <v>46</v>
      </c>
      <c r="B25" s="293"/>
      <c r="C25" s="179"/>
      <c r="D25" s="180"/>
      <c r="E25" s="180"/>
      <c r="F25" s="180"/>
      <c r="G25" s="180"/>
      <c r="H25" s="180"/>
      <c r="I25" s="180"/>
      <c r="J25" s="180"/>
      <c r="K25" s="180"/>
      <c r="L25" s="180"/>
      <c r="M25" s="180"/>
      <c r="N25" s="180"/>
      <c r="O25" s="180"/>
      <c r="P25" s="180"/>
      <c r="Q25" s="180"/>
      <c r="R25" s="197"/>
      <c r="S25" s="180"/>
      <c r="T25" s="180"/>
      <c r="U25" s="180"/>
      <c r="V25" s="180"/>
      <c r="W25" s="180"/>
      <c r="X25" s="180"/>
      <c r="Y25" s="180"/>
      <c r="Z25" s="180"/>
      <c r="AA25" s="180"/>
      <c r="AB25" s="180"/>
      <c r="AC25" s="180"/>
      <c r="AD25" s="180"/>
      <c r="AE25" s="180"/>
      <c r="AF25" s="180"/>
      <c r="AG25" s="181"/>
      <c r="AH25" s="137"/>
      <c r="AI25" s="84"/>
      <c r="AK25" s="92"/>
      <c r="AL25" s="121">
        <v>13</v>
      </c>
      <c r="AM25" s="88"/>
      <c r="AN25" s="126"/>
      <c r="AO25" s="123">
        <f t="shared" si="2"/>
        <v>0</v>
      </c>
      <c r="AP25" s="124">
        <f t="shared" si="3"/>
        <v>0</v>
      </c>
      <c r="AQ25" s="124">
        <f t="shared" si="4"/>
        <v>0</v>
      </c>
      <c r="AR25" s="124">
        <f t="shared" si="5"/>
        <v>0</v>
      </c>
      <c r="AS25" s="124">
        <f t="shared" si="6"/>
        <v>0</v>
      </c>
      <c r="AT25" s="124">
        <f t="shared" si="7"/>
        <v>0</v>
      </c>
      <c r="AU25" s="124">
        <f t="shared" si="8"/>
        <v>0</v>
      </c>
      <c r="AV25" s="124">
        <f t="shared" si="9"/>
        <v>0</v>
      </c>
      <c r="AW25" s="125">
        <f t="shared" si="10"/>
        <v>0</v>
      </c>
      <c r="AX25" s="125"/>
      <c r="AY25" s="56"/>
      <c r="AZ25" s="56"/>
      <c r="BA25" s="56"/>
      <c r="BB25" s="56"/>
      <c r="BC25" s="56"/>
      <c r="BD25" s="56"/>
      <c r="BE25" s="56"/>
      <c r="BF25" s="56"/>
      <c r="BG25" s="56"/>
      <c r="BH25" s="56"/>
      <c r="BI25" s="56"/>
      <c r="BJ25" s="56"/>
      <c r="BK25" s="56"/>
      <c r="BL25" s="56"/>
      <c r="BM25" s="56"/>
      <c r="BN25" s="56"/>
      <c r="BO25" s="56"/>
      <c r="BP25" s="56"/>
    </row>
    <row r="26" spans="1:68" ht="18" customHeight="1" x14ac:dyDescent="0.25">
      <c r="A26" s="89" t="s">
        <v>158</v>
      </c>
      <c r="B26" s="90" t="s">
        <v>159</v>
      </c>
      <c r="C26" s="198"/>
      <c r="D26" s="199"/>
      <c r="E26" s="199"/>
      <c r="F26" s="199"/>
      <c r="G26" s="199"/>
      <c r="H26" s="199"/>
      <c r="I26" s="199"/>
      <c r="J26" s="199"/>
      <c r="K26" s="199"/>
      <c r="L26" s="199"/>
      <c r="M26" s="199"/>
      <c r="N26" s="199"/>
      <c r="O26" s="199"/>
      <c r="P26" s="199"/>
      <c r="Q26" s="199"/>
      <c r="R26" s="199"/>
      <c r="S26" s="199"/>
      <c r="T26" s="199"/>
      <c r="U26" s="199"/>
      <c r="V26" s="199"/>
      <c r="W26" s="199"/>
      <c r="X26" s="199"/>
      <c r="Y26" s="199"/>
      <c r="Z26" s="199"/>
      <c r="AA26" s="199"/>
      <c r="AB26" s="199"/>
      <c r="AC26" s="199"/>
      <c r="AD26" s="199"/>
      <c r="AE26" s="199"/>
      <c r="AF26" s="199"/>
      <c r="AG26" s="190"/>
      <c r="AH26" s="329" t="str">
        <f>IF($S$7=",","",COUNTIF(C26:AG32,$S$7))</f>
        <v/>
      </c>
      <c r="AI26" s="84"/>
      <c r="AK26" s="92"/>
      <c r="AL26" s="121">
        <v>14</v>
      </c>
      <c r="AM26" s="88"/>
      <c r="AN26" s="126"/>
      <c r="AO26" s="123">
        <f t="shared" si="2"/>
        <v>0</v>
      </c>
      <c r="AP26" s="124">
        <f t="shared" si="3"/>
        <v>0</v>
      </c>
      <c r="AQ26" s="124">
        <f t="shared" si="4"/>
        <v>0</v>
      </c>
      <c r="AR26" s="124">
        <f t="shared" si="5"/>
        <v>0</v>
      </c>
      <c r="AS26" s="124">
        <f t="shared" si="6"/>
        <v>0</v>
      </c>
      <c r="AT26" s="124">
        <f t="shared" si="7"/>
        <v>0</v>
      </c>
      <c r="AU26" s="124">
        <f t="shared" si="8"/>
        <v>0</v>
      </c>
      <c r="AV26" s="124">
        <f t="shared" si="9"/>
        <v>0</v>
      </c>
      <c r="AW26" s="125">
        <f>SUM(AO26:AV26)</f>
        <v>0</v>
      </c>
      <c r="AX26" s="125"/>
      <c r="AY26" s="56"/>
      <c r="AZ26" s="56"/>
      <c r="BA26" s="56"/>
      <c r="BB26" s="56"/>
      <c r="BC26" s="56"/>
      <c r="BD26" s="56"/>
      <c r="BE26" s="56"/>
      <c r="BF26" s="56"/>
      <c r="BG26" s="56"/>
      <c r="BH26" s="56"/>
      <c r="BI26" s="56"/>
      <c r="BJ26" s="56"/>
      <c r="BK26" s="56"/>
      <c r="BL26" s="56"/>
      <c r="BM26" s="56"/>
      <c r="BN26" s="56"/>
      <c r="BO26" s="56"/>
      <c r="BP26" s="56"/>
    </row>
    <row r="27" spans="1:68" ht="18" customHeight="1" x14ac:dyDescent="0.25">
      <c r="A27" s="89" t="s">
        <v>159</v>
      </c>
      <c r="B27" s="90" t="s">
        <v>161</v>
      </c>
      <c r="C27" s="198"/>
      <c r="D27" s="199"/>
      <c r="E27" s="199"/>
      <c r="F27" s="199"/>
      <c r="G27" s="199"/>
      <c r="H27" s="199"/>
      <c r="I27" s="199"/>
      <c r="J27" s="199"/>
      <c r="K27" s="199"/>
      <c r="L27" s="199"/>
      <c r="M27" s="199"/>
      <c r="N27" s="199"/>
      <c r="O27" s="199"/>
      <c r="P27" s="200"/>
      <c r="Q27" s="199"/>
      <c r="R27" s="199"/>
      <c r="S27" s="199"/>
      <c r="T27" s="199"/>
      <c r="U27" s="199"/>
      <c r="V27" s="199"/>
      <c r="W27" s="199"/>
      <c r="X27" s="199"/>
      <c r="Y27" s="199"/>
      <c r="Z27" s="199"/>
      <c r="AA27" s="199"/>
      <c r="AB27" s="199"/>
      <c r="AC27" s="199"/>
      <c r="AD27" s="199"/>
      <c r="AE27" s="199"/>
      <c r="AF27" s="199"/>
      <c r="AG27" s="201"/>
      <c r="AH27" s="329"/>
      <c r="AI27" s="84"/>
      <c r="AK27" s="92"/>
      <c r="AL27" s="121">
        <v>15</v>
      </c>
      <c r="AM27" s="95"/>
      <c r="AN27" s="127"/>
      <c r="AO27" s="123">
        <f t="shared" si="2"/>
        <v>0</v>
      </c>
      <c r="AP27" s="124">
        <f t="shared" si="3"/>
        <v>0</v>
      </c>
      <c r="AQ27" s="124">
        <f t="shared" si="4"/>
        <v>0</v>
      </c>
      <c r="AR27" s="124">
        <f t="shared" si="5"/>
        <v>0</v>
      </c>
      <c r="AS27" s="124">
        <f t="shared" si="6"/>
        <v>0</v>
      </c>
      <c r="AT27" s="124">
        <f t="shared" si="7"/>
        <v>0</v>
      </c>
      <c r="AU27" s="124">
        <f t="shared" si="8"/>
        <v>0</v>
      </c>
      <c r="AV27" s="124">
        <f t="shared" si="9"/>
        <v>0</v>
      </c>
      <c r="AW27" s="125">
        <f t="shared" si="10"/>
        <v>0</v>
      </c>
      <c r="AX27" s="125"/>
      <c r="AY27" s="56"/>
      <c r="AZ27" s="56"/>
      <c r="BA27" s="56"/>
      <c r="BB27" s="56"/>
      <c r="BC27" s="56"/>
      <c r="BD27" s="56"/>
      <c r="BE27" s="56"/>
      <c r="BF27" s="56"/>
      <c r="BG27" s="56"/>
      <c r="BH27" s="56"/>
      <c r="BI27" s="56"/>
      <c r="BJ27" s="56"/>
      <c r="BK27" s="56"/>
      <c r="BL27" s="56"/>
      <c r="BM27" s="56"/>
      <c r="BN27" s="56"/>
      <c r="BO27" s="56"/>
      <c r="BP27" s="56"/>
    </row>
    <row r="28" spans="1:68" ht="18" customHeight="1" x14ac:dyDescent="0.25">
      <c r="A28" s="80" t="s">
        <v>159</v>
      </c>
      <c r="B28" s="81" t="s">
        <v>161</v>
      </c>
      <c r="C28" s="202"/>
      <c r="D28" s="200"/>
      <c r="E28" s="200"/>
      <c r="F28" s="200"/>
      <c r="G28" s="200"/>
      <c r="H28" s="200"/>
      <c r="I28" s="200"/>
      <c r="J28" s="200"/>
      <c r="K28" s="200"/>
      <c r="L28" s="200"/>
      <c r="M28" s="200"/>
      <c r="N28" s="200"/>
      <c r="O28" s="200"/>
      <c r="P28" s="200"/>
      <c r="Q28" s="200"/>
      <c r="R28" s="200"/>
      <c r="S28" s="200"/>
      <c r="T28" s="200"/>
      <c r="U28" s="200"/>
      <c r="V28" s="200"/>
      <c r="W28" s="200"/>
      <c r="X28" s="200"/>
      <c r="Y28" s="200"/>
      <c r="Z28" s="200"/>
      <c r="AA28" s="200"/>
      <c r="AB28" s="200"/>
      <c r="AC28" s="200"/>
      <c r="AD28" s="200"/>
      <c r="AE28" s="200"/>
      <c r="AF28" s="200"/>
      <c r="AG28" s="203"/>
      <c r="AH28" s="329"/>
      <c r="AI28" s="84"/>
      <c r="AK28" s="92"/>
      <c r="AL28" s="121">
        <v>16</v>
      </c>
      <c r="AM28" s="96"/>
      <c r="AN28" s="122"/>
      <c r="AO28" s="123">
        <f t="shared" si="2"/>
        <v>0</v>
      </c>
      <c r="AP28" s="124">
        <f t="shared" si="3"/>
        <v>0</v>
      </c>
      <c r="AQ28" s="124">
        <f t="shared" si="4"/>
        <v>0</v>
      </c>
      <c r="AR28" s="124">
        <f t="shared" si="5"/>
        <v>0</v>
      </c>
      <c r="AS28" s="124">
        <f t="shared" si="6"/>
        <v>0</v>
      </c>
      <c r="AT28" s="124">
        <f t="shared" si="7"/>
        <v>0</v>
      </c>
      <c r="AU28" s="124">
        <f t="shared" si="8"/>
        <v>0</v>
      </c>
      <c r="AV28" s="124">
        <f t="shared" si="9"/>
        <v>0</v>
      </c>
      <c r="AW28" s="125">
        <f t="shared" si="10"/>
        <v>0</v>
      </c>
      <c r="AX28" s="125"/>
      <c r="AY28" s="56"/>
      <c r="AZ28" s="56"/>
      <c r="BA28" s="56"/>
      <c r="BB28" s="56"/>
      <c r="BC28" s="56"/>
      <c r="BD28" s="56"/>
      <c r="BE28" s="56"/>
      <c r="BF28" s="56"/>
      <c r="BG28" s="56"/>
      <c r="BH28" s="56"/>
      <c r="BI28" s="56"/>
      <c r="BJ28" s="56"/>
      <c r="BK28" s="56"/>
      <c r="BL28" s="56"/>
      <c r="BM28" s="56"/>
      <c r="BN28" s="56"/>
      <c r="BO28" s="56"/>
      <c r="BP28" s="56"/>
    </row>
    <row r="29" spans="1:68" ht="18" customHeight="1" x14ac:dyDescent="0.25">
      <c r="A29" s="80" t="s">
        <v>161</v>
      </c>
      <c r="B29" s="81" t="s">
        <v>163</v>
      </c>
      <c r="C29" s="202"/>
      <c r="D29" s="200"/>
      <c r="E29" s="200"/>
      <c r="F29" s="200"/>
      <c r="G29" s="200"/>
      <c r="H29" s="200"/>
      <c r="I29" s="200"/>
      <c r="J29" s="200"/>
      <c r="K29" s="200"/>
      <c r="L29" s="200"/>
      <c r="M29" s="200"/>
      <c r="N29" s="200"/>
      <c r="O29" s="200"/>
      <c r="P29" s="200"/>
      <c r="Q29" s="200"/>
      <c r="R29" s="200"/>
      <c r="S29" s="200"/>
      <c r="T29" s="200"/>
      <c r="U29" s="200"/>
      <c r="V29" s="200"/>
      <c r="W29" s="200"/>
      <c r="X29" s="200"/>
      <c r="Y29" s="200"/>
      <c r="Z29" s="200"/>
      <c r="AA29" s="200"/>
      <c r="AB29" s="200"/>
      <c r="AC29" s="200"/>
      <c r="AD29" s="200"/>
      <c r="AE29" s="200"/>
      <c r="AF29" s="200"/>
      <c r="AG29" s="203"/>
      <c r="AH29" s="329"/>
      <c r="AI29" s="84"/>
      <c r="AK29" s="92"/>
      <c r="AL29" s="121">
        <v>17</v>
      </c>
      <c r="AM29" s="96"/>
      <c r="AN29" s="126"/>
      <c r="AO29" s="123">
        <f t="shared" si="2"/>
        <v>0</v>
      </c>
      <c r="AP29" s="124">
        <f t="shared" si="3"/>
        <v>0</v>
      </c>
      <c r="AQ29" s="124">
        <f t="shared" si="4"/>
        <v>0</v>
      </c>
      <c r="AR29" s="124">
        <f t="shared" si="5"/>
        <v>0</v>
      </c>
      <c r="AS29" s="124">
        <f t="shared" si="6"/>
        <v>0</v>
      </c>
      <c r="AT29" s="124">
        <f t="shared" si="7"/>
        <v>0</v>
      </c>
      <c r="AU29" s="124">
        <f t="shared" si="8"/>
        <v>0</v>
      </c>
      <c r="AV29" s="124">
        <f t="shared" si="9"/>
        <v>0</v>
      </c>
      <c r="AW29" s="125">
        <f t="shared" si="10"/>
        <v>0</v>
      </c>
      <c r="AX29" s="125"/>
      <c r="AY29" s="56"/>
      <c r="AZ29" s="56"/>
      <c r="BA29" s="56"/>
      <c r="BB29" s="56"/>
      <c r="BC29" s="56"/>
      <c r="BD29" s="56"/>
      <c r="BE29" s="56"/>
      <c r="BF29" s="56"/>
      <c r="BG29" s="56"/>
      <c r="BH29" s="56"/>
      <c r="BI29" s="56"/>
      <c r="BJ29" s="56"/>
      <c r="BK29" s="56"/>
      <c r="BL29" s="56"/>
      <c r="BM29" s="56"/>
      <c r="BN29" s="56"/>
      <c r="BO29" s="56"/>
      <c r="BP29" s="56"/>
    </row>
    <row r="30" spans="1:68" ht="18" customHeight="1" x14ac:dyDescent="0.25">
      <c r="A30" s="93" t="s">
        <v>163</v>
      </c>
      <c r="B30" s="94" t="s">
        <v>164</v>
      </c>
      <c r="C30" s="198"/>
      <c r="D30" s="199"/>
      <c r="E30" s="199"/>
      <c r="F30" s="199"/>
      <c r="G30" s="199"/>
      <c r="H30" s="199"/>
      <c r="I30" s="199"/>
      <c r="J30" s="199"/>
      <c r="K30" s="199"/>
      <c r="L30" s="199"/>
      <c r="M30" s="199"/>
      <c r="N30" s="199"/>
      <c r="O30" s="199"/>
      <c r="P30" s="199"/>
      <c r="Q30" s="199"/>
      <c r="R30" s="199"/>
      <c r="S30" s="199"/>
      <c r="T30" s="199"/>
      <c r="U30" s="199"/>
      <c r="V30" s="199"/>
      <c r="W30" s="199"/>
      <c r="X30" s="199"/>
      <c r="Y30" s="199"/>
      <c r="Z30" s="199"/>
      <c r="AA30" s="199"/>
      <c r="AB30" s="199"/>
      <c r="AC30" s="199"/>
      <c r="AD30" s="199"/>
      <c r="AE30" s="199"/>
      <c r="AF30" s="199"/>
      <c r="AG30" s="201"/>
      <c r="AH30" s="329"/>
      <c r="AI30" s="84"/>
      <c r="AK30" s="92"/>
      <c r="AL30" s="121">
        <v>18</v>
      </c>
      <c r="AM30" s="96"/>
      <c r="AN30" s="126"/>
      <c r="AO30" s="123">
        <f t="shared" si="2"/>
        <v>0</v>
      </c>
      <c r="AP30" s="124">
        <f t="shared" si="3"/>
        <v>0</v>
      </c>
      <c r="AQ30" s="124">
        <f t="shared" si="4"/>
        <v>0</v>
      </c>
      <c r="AR30" s="124">
        <f t="shared" si="5"/>
        <v>0</v>
      </c>
      <c r="AS30" s="124">
        <f t="shared" si="6"/>
        <v>0</v>
      </c>
      <c r="AT30" s="124">
        <f t="shared" si="7"/>
        <v>0</v>
      </c>
      <c r="AU30" s="124">
        <f t="shared" si="8"/>
        <v>0</v>
      </c>
      <c r="AV30" s="124">
        <f t="shared" si="9"/>
        <v>0</v>
      </c>
      <c r="AW30" s="125">
        <f t="shared" si="10"/>
        <v>0</v>
      </c>
      <c r="AX30" s="125"/>
      <c r="AY30" s="56"/>
      <c r="AZ30" s="56"/>
      <c r="BA30" s="56"/>
      <c r="BB30" s="56"/>
      <c r="BC30" s="56"/>
      <c r="BD30" s="56"/>
      <c r="BE30" s="56"/>
      <c r="BF30" s="56"/>
      <c r="BG30" s="56"/>
      <c r="BH30" s="56"/>
      <c r="BI30" s="56"/>
      <c r="BJ30" s="56"/>
      <c r="BK30" s="56"/>
      <c r="BL30" s="56"/>
      <c r="BM30" s="56"/>
      <c r="BN30" s="56"/>
      <c r="BO30" s="56"/>
      <c r="BP30" s="56"/>
    </row>
    <row r="31" spans="1:68" ht="18" customHeight="1" x14ac:dyDescent="0.25">
      <c r="A31" s="284" t="s">
        <v>165</v>
      </c>
      <c r="B31" s="285"/>
      <c r="C31" s="202"/>
      <c r="D31" s="200"/>
      <c r="E31" s="200"/>
      <c r="F31" s="200"/>
      <c r="G31" s="200"/>
      <c r="H31" s="200"/>
      <c r="I31" s="200"/>
      <c r="J31" s="200"/>
      <c r="K31" s="200"/>
      <c r="L31" s="200"/>
      <c r="M31" s="200"/>
      <c r="N31" s="200"/>
      <c r="O31" s="200"/>
      <c r="P31" s="200"/>
      <c r="Q31" s="200"/>
      <c r="R31" s="200"/>
      <c r="S31" s="200"/>
      <c r="T31" s="200"/>
      <c r="U31" s="200"/>
      <c r="V31" s="200"/>
      <c r="W31" s="200"/>
      <c r="X31" s="200"/>
      <c r="Y31" s="200"/>
      <c r="Z31" s="200"/>
      <c r="AA31" s="200"/>
      <c r="AB31" s="200"/>
      <c r="AC31" s="200"/>
      <c r="AD31" s="200"/>
      <c r="AE31" s="200"/>
      <c r="AF31" s="200"/>
      <c r="AG31" s="203"/>
      <c r="AH31" s="329"/>
      <c r="AI31" s="84"/>
      <c r="AK31" s="92"/>
      <c r="AL31" s="121">
        <v>19</v>
      </c>
      <c r="AM31" s="96"/>
      <c r="AN31" s="126"/>
      <c r="AO31" s="123">
        <f t="shared" si="2"/>
        <v>0</v>
      </c>
      <c r="AP31" s="124">
        <f t="shared" si="3"/>
        <v>0</v>
      </c>
      <c r="AQ31" s="124">
        <f t="shared" si="4"/>
        <v>0</v>
      </c>
      <c r="AR31" s="124">
        <f t="shared" si="5"/>
        <v>0</v>
      </c>
      <c r="AS31" s="124">
        <f t="shared" si="6"/>
        <v>0</v>
      </c>
      <c r="AT31" s="124">
        <f t="shared" si="7"/>
        <v>0</v>
      </c>
      <c r="AU31" s="124">
        <f t="shared" si="8"/>
        <v>0</v>
      </c>
      <c r="AV31" s="124">
        <f t="shared" si="9"/>
        <v>0</v>
      </c>
      <c r="AW31" s="125">
        <f t="shared" si="10"/>
        <v>0</v>
      </c>
      <c r="AX31" s="125"/>
      <c r="AY31" s="56"/>
      <c r="AZ31" s="56"/>
      <c r="BA31" s="56"/>
      <c r="BB31" s="56"/>
      <c r="BC31" s="56"/>
      <c r="BD31" s="56"/>
      <c r="BE31" s="56"/>
      <c r="BF31" s="56"/>
      <c r="BG31" s="56"/>
      <c r="BH31" s="56"/>
      <c r="BI31" s="56"/>
      <c r="BJ31" s="56"/>
      <c r="BK31" s="56"/>
      <c r="BL31" s="56"/>
      <c r="BM31" s="56"/>
      <c r="BN31" s="56"/>
      <c r="BO31" s="56"/>
      <c r="BP31" s="56"/>
    </row>
    <row r="32" spans="1:68" ht="18" customHeight="1" thickBot="1" x14ac:dyDescent="0.3">
      <c r="A32" s="286" t="s">
        <v>166</v>
      </c>
      <c r="B32" s="287"/>
      <c r="C32" s="204"/>
      <c r="D32" s="205"/>
      <c r="E32" s="205"/>
      <c r="F32" s="205"/>
      <c r="G32" s="205"/>
      <c r="H32" s="205"/>
      <c r="I32" s="205"/>
      <c r="J32" s="205"/>
      <c r="K32" s="205"/>
      <c r="L32" s="205"/>
      <c r="M32" s="205"/>
      <c r="N32" s="205"/>
      <c r="O32" s="205"/>
      <c r="P32" s="205"/>
      <c r="Q32" s="205"/>
      <c r="R32" s="205"/>
      <c r="S32" s="205"/>
      <c r="T32" s="205"/>
      <c r="U32" s="205"/>
      <c r="V32" s="205"/>
      <c r="W32" s="205"/>
      <c r="X32" s="205"/>
      <c r="Y32" s="205"/>
      <c r="Z32" s="205"/>
      <c r="AA32" s="205"/>
      <c r="AB32" s="205"/>
      <c r="AC32" s="205"/>
      <c r="AD32" s="205"/>
      <c r="AE32" s="205"/>
      <c r="AF32" s="205"/>
      <c r="AG32" s="206"/>
      <c r="AH32" s="329"/>
      <c r="AI32" s="84"/>
      <c r="AK32" s="92"/>
      <c r="AL32" s="121">
        <v>20</v>
      </c>
      <c r="AM32" s="95"/>
      <c r="AN32" s="126"/>
      <c r="AO32" s="123">
        <f t="shared" si="2"/>
        <v>0</v>
      </c>
      <c r="AP32" s="124">
        <f t="shared" si="3"/>
        <v>0</v>
      </c>
      <c r="AQ32" s="124">
        <f t="shared" si="4"/>
        <v>0</v>
      </c>
      <c r="AR32" s="124">
        <f t="shared" si="5"/>
        <v>0</v>
      </c>
      <c r="AS32" s="124">
        <f t="shared" si="6"/>
        <v>0</v>
      </c>
      <c r="AT32" s="124">
        <f t="shared" si="7"/>
        <v>0</v>
      </c>
      <c r="AU32" s="124">
        <f t="shared" si="8"/>
        <v>0</v>
      </c>
      <c r="AV32" s="124">
        <f t="shared" si="9"/>
        <v>0</v>
      </c>
      <c r="AW32" s="125">
        <f t="shared" si="10"/>
        <v>0</v>
      </c>
      <c r="AX32" s="125"/>
      <c r="AY32" s="56"/>
      <c r="AZ32" s="56"/>
      <c r="BA32" s="56"/>
      <c r="BB32" s="56"/>
      <c r="BC32" s="56"/>
      <c r="BD32" s="56"/>
      <c r="BE32" s="56"/>
      <c r="BF32" s="56"/>
      <c r="BG32" s="56"/>
      <c r="BH32" s="56"/>
      <c r="BI32" s="56"/>
      <c r="BJ32" s="56"/>
      <c r="BK32" s="56"/>
      <c r="BL32" s="56"/>
      <c r="BM32" s="56"/>
      <c r="BN32" s="56"/>
      <c r="BO32" s="56"/>
      <c r="BP32" s="56"/>
    </row>
    <row r="33" spans="1:68" ht="18" customHeight="1" x14ac:dyDescent="0.25">
      <c r="A33" s="288" t="s">
        <v>167</v>
      </c>
      <c r="B33" s="289"/>
      <c r="C33" s="179"/>
      <c r="D33" s="180"/>
      <c r="E33" s="180"/>
      <c r="F33" s="180"/>
      <c r="G33" s="180"/>
      <c r="H33" s="180"/>
      <c r="I33" s="180"/>
      <c r="J33" s="180"/>
      <c r="K33" s="180"/>
      <c r="L33" s="180"/>
      <c r="M33" s="180"/>
      <c r="N33" s="180"/>
      <c r="O33" s="180"/>
      <c r="P33" s="180"/>
      <c r="Q33" s="180"/>
      <c r="R33" s="180"/>
      <c r="S33" s="180"/>
      <c r="T33" s="180"/>
      <c r="U33" s="180"/>
      <c r="V33" s="180"/>
      <c r="W33" s="180"/>
      <c r="X33" s="180"/>
      <c r="Y33" s="180"/>
      <c r="Z33" s="180"/>
      <c r="AA33" s="180"/>
      <c r="AB33" s="180"/>
      <c r="AC33" s="180"/>
      <c r="AD33" s="180"/>
      <c r="AE33" s="180"/>
      <c r="AF33" s="180"/>
      <c r="AG33" s="181"/>
      <c r="AH33" s="138"/>
      <c r="AI33" s="84"/>
      <c r="AK33" s="92"/>
      <c r="AL33" s="121">
        <v>21</v>
      </c>
      <c r="AM33" s="96"/>
      <c r="AN33" s="126"/>
      <c r="AO33" s="123">
        <f t="shared" si="2"/>
        <v>0</v>
      </c>
      <c r="AP33" s="124">
        <f t="shared" si="3"/>
        <v>0</v>
      </c>
      <c r="AQ33" s="124">
        <f t="shared" si="4"/>
        <v>0</v>
      </c>
      <c r="AR33" s="124">
        <f t="shared" si="5"/>
        <v>0</v>
      </c>
      <c r="AS33" s="124">
        <f t="shared" si="6"/>
        <v>0</v>
      </c>
      <c r="AT33" s="124">
        <f t="shared" si="7"/>
        <v>0</v>
      </c>
      <c r="AU33" s="124">
        <f t="shared" si="8"/>
        <v>0</v>
      </c>
      <c r="AV33" s="124">
        <f t="shared" si="9"/>
        <v>0</v>
      </c>
      <c r="AW33" s="125">
        <f t="shared" si="10"/>
        <v>0</v>
      </c>
      <c r="AX33" s="125"/>
      <c r="AY33" s="56"/>
      <c r="AZ33" s="56"/>
      <c r="BA33" s="56"/>
      <c r="BB33" s="56"/>
      <c r="BC33" s="56"/>
      <c r="BD33" s="56"/>
      <c r="BE33" s="56"/>
      <c r="BF33" s="56"/>
      <c r="BG33" s="56"/>
      <c r="BH33" s="56"/>
      <c r="BI33" s="56"/>
      <c r="BJ33" s="56"/>
      <c r="BK33" s="56"/>
      <c r="BL33" s="56"/>
      <c r="BM33" s="56"/>
      <c r="BN33" s="56"/>
      <c r="BO33" s="56"/>
      <c r="BP33" s="56"/>
    </row>
    <row r="34" spans="1:68" ht="18" customHeight="1" x14ac:dyDescent="0.25">
      <c r="A34" s="89" t="s">
        <v>158</v>
      </c>
      <c r="B34" s="90" t="s">
        <v>156</v>
      </c>
      <c r="C34" s="202"/>
      <c r="D34" s="200"/>
      <c r="E34" s="200"/>
      <c r="F34" s="200"/>
      <c r="G34" s="200"/>
      <c r="H34" s="200"/>
      <c r="I34" s="200"/>
      <c r="J34" s="200"/>
      <c r="K34" s="200"/>
      <c r="L34" s="200"/>
      <c r="M34" s="200"/>
      <c r="N34" s="200"/>
      <c r="O34" s="200"/>
      <c r="P34" s="200"/>
      <c r="Q34" s="200"/>
      <c r="R34" s="200"/>
      <c r="S34" s="200"/>
      <c r="T34" s="200"/>
      <c r="U34" s="200"/>
      <c r="V34" s="200"/>
      <c r="W34" s="200"/>
      <c r="X34" s="200"/>
      <c r="Y34" s="200"/>
      <c r="Z34" s="200"/>
      <c r="AA34" s="200"/>
      <c r="AB34" s="200"/>
      <c r="AC34" s="200"/>
      <c r="AD34" s="200"/>
      <c r="AE34" s="200"/>
      <c r="AF34" s="200"/>
      <c r="AG34" s="203"/>
      <c r="AH34" s="329" t="str">
        <f>IF($S$7=",","",COUNTIF(C34:AG40,$S$7))</f>
        <v/>
      </c>
      <c r="AI34" s="84"/>
      <c r="AL34" s="121">
        <v>22</v>
      </c>
      <c r="AM34" s="96"/>
      <c r="AN34" s="126"/>
      <c r="AO34" s="123">
        <f t="shared" si="2"/>
        <v>0</v>
      </c>
      <c r="AP34" s="124">
        <f t="shared" si="3"/>
        <v>0</v>
      </c>
      <c r="AQ34" s="124">
        <f t="shared" si="4"/>
        <v>0</v>
      </c>
      <c r="AR34" s="124">
        <f t="shared" si="5"/>
        <v>0</v>
      </c>
      <c r="AS34" s="124">
        <f t="shared" si="6"/>
        <v>0</v>
      </c>
      <c r="AT34" s="124">
        <f t="shared" si="7"/>
        <v>0</v>
      </c>
      <c r="AU34" s="124">
        <f t="shared" si="8"/>
        <v>0</v>
      </c>
      <c r="AV34" s="124">
        <f t="shared" si="9"/>
        <v>0</v>
      </c>
      <c r="AW34" s="125">
        <f t="shared" si="10"/>
        <v>0</v>
      </c>
      <c r="AX34" s="125"/>
      <c r="AY34" s="56"/>
      <c r="AZ34" s="56"/>
      <c r="BA34" s="56"/>
      <c r="BB34" s="56"/>
      <c r="BC34" s="56"/>
      <c r="BD34" s="56"/>
      <c r="BE34" s="56"/>
      <c r="BF34" s="56"/>
      <c r="BG34" s="56"/>
      <c r="BH34" s="56"/>
      <c r="BI34" s="56"/>
      <c r="BJ34" s="56"/>
      <c r="BK34" s="56"/>
      <c r="BL34" s="56"/>
      <c r="BM34" s="56"/>
      <c r="BN34" s="56"/>
      <c r="BO34" s="56"/>
      <c r="BP34" s="56"/>
    </row>
    <row r="35" spans="1:68" ht="18" customHeight="1" x14ac:dyDescent="0.25">
      <c r="A35" s="80" t="s">
        <v>156</v>
      </c>
      <c r="B35" s="81" t="s">
        <v>161</v>
      </c>
      <c r="C35" s="202"/>
      <c r="D35" s="200"/>
      <c r="E35" s="200"/>
      <c r="F35" s="200"/>
      <c r="G35" s="200"/>
      <c r="H35" s="200"/>
      <c r="I35" s="200"/>
      <c r="J35" s="200"/>
      <c r="K35" s="200"/>
      <c r="L35" s="200"/>
      <c r="M35" s="200"/>
      <c r="N35" s="200"/>
      <c r="O35" s="200"/>
      <c r="P35" s="200"/>
      <c r="Q35" s="200"/>
      <c r="R35" s="200"/>
      <c r="S35" s="200"/>
      <c r="T35" s="200"/>
      <c r="U35" s="200"/>
      <c r="V35" s="200"/>
      <c r="W35" s="200"/>
      <c r="X35" s="200"/>
      <c r="Y35" s="200"/>
      <c r="Z35" s="200"/>
      <c r="AA35" s="200"/>
      <c r="AB35" s="200"/>
      <c r="AC35" s="200"/>
      <c r="AD35" s="200"/>
      <c r="AE35" s="200"/>
      <c r="AF35" s="200"/>
      <c r="AG35" s="203"/>
      <c r="AH35" s="329"/>
      <c r="AI35" s="84"/>
      <c r="AL35" s="121">
        <v>23</v>
      </c>
      <c r="AM35" s="96"/>
      <c r="AN35" s="126"/>
      <c r="AO35" s="123">
        <f t="shared" si="2"/>
        <v>0</v>
      </c>
      <c r="AP35" s="124">
        <f t="shared" si="3"/>
        <v>0</v>
      </c>
      <c r="AQ35" s="124">
        <f t="shared" si="4"/>
        <v>0</v>
      </c>
      <c r="AR35" s="124">
        <f t="shared" si="5"/>
        <v>0</v>
      </c>
      <c r="AS35" s="124">
        <f t="shared" si="6"/>
        <v>0</v>
      </c>
      <c r="AT35" s="124">
        <f t="shared" si="7"/>
        <v>0</v>
      </c>
      <c r="AU35" s="124">
        <f t="shared" si="8"/>
        <v>0</v>
      </c>
      <c r="AV35" s="124">
        <f t="shared" si="9"/>
        <v>0</v>
      </c>
      <c r="AW35" s="125">
        <f t="shared" si="10"/>
        <v>0</v>
      </c>
      <c r="AX35" s="125"/>
      <c r="AY35" s="56"/>
      <c r="AZ35" s="56"/>
      <c r="BA35" s="56"/>
      <c r="BB35" s="56"/>
      <c r="BC35" s="56"/>
      <c r="BD35" s="56"/>
      <c r="BE35" s="56"/>
      <c r="BF35" s="56"/>
      <c r="BG35" s="56"/>
      <c r="BH35" s="56"/>
      <c r="BI35" s="56"/>
      <c r="BJ35" s="56"/>
      <c r="BK35" s="56"/>
      <c r="BL35" s="56"/>
      <c r="BM35" s="56"/>
      <c r="BN35" s="56"/>
      <c r="BO35" s="56"/>
      <c r="BP35" s="56"/>
    </row>
    <row r="36" spans="1:68" ht="18" customHeight="1" x14ac:dyDescent="0.25">
      <c r="A36" s="80" t="s">
        <v>161</v>
      </c>
      <c r="B36" s="81" t="s">
        <v>163</v>
      </c>
      <c r="C36" s="202"/>
      <c r="D36" s="200"/>
      <c r="E36" s="200"/>
      <c r="F36" s="200"/>
      <c r="G36" s="200"/>
      <c r="H36" s="200"/>
      <c r="I36" s="200"/>
      <c r="J36" s="200"/>
      <c r="K36" s="200"/>
      <c r="L36" s="200"/>
      <c r="M36" s="200"/>
      <c r="N36" s="200"/>
      <c r="O36" s="200"/>
      <c r="P36" s="200"/>
      <c r="Q36" s="200"/>
      <c r="R36" s="200"/>
      <c r="S36" s="200"/>
      <c r="T36" s="200"/>
      <c r="U36" s="200"/>
      <c r="V36" s="200"/>
      <c r="W36" s="200"/>
      <c r="X36" s="200"/>
      <c r="Y36" s="200"/>
      <c r="Z36" s="200"/>
      <c r="AA36" s="200"/>
      <c r="AB36" s="200"/>
      <c r="AC36" s="200"/>
      <c r="AD36" s="200"/>
      <c r="AE36" s="200"/>
      <c r="AF36" s="200"/>
      <c r="AG36" s="203"/>
      <c r="AH36" s="329"/>
      <c r="AI36" s="84"/>
      <c r="AL36" s="121">
        <v>24</v>
      </c>
      <c r="AM36" s="96"/>
      <c r="AN36" s="126"/>
      <c r="AO36" s="123">
        <f t="shared" si="2"/>
        <v>0</v>
      </c>
      <c r="AP36" s="124">
        <f t="shared" si="3"/>
        <v>0</v>
      </c>
      <c r="AQ36" s="124">
        <f t="shared" si="4"/>
        <v>0</v>
      </c>
      <c r="AR36" s="124">
        <f t="shared" si="5"/>
        <v>0</v>
      </c>
      <c r="AS36" s="124">
        <f t="shared" si="6"/>
        <v>0</v>
      </c>
      <c r="AT36" s="124">
        <f t="shared" si="7"/>
        <v>0</v>
      </c>
      <c r="AU36" s="124">
        <f t="shared" si="8"/>
        <v>0</v>
      </c>
      <c r="AV36" s="124">
        <f t="shared" si="9"/>
        <v>0</v>
      </c>
      <c r="AW36" s="125">
        <f t="shared" si="10"/>
        <v>0</v>
      </c>
      <c r="AX36" s="125"/>
      <c r="AY36" s="56"/>
      <c r="AZ36" s="56"/>
      <c r="BA36" s="56"/>
      <c r="BB36" s="56"/>
      <c r="BC36" s="56"/>
      <c r="BD36" s="56"/>
      <c r="BE36" s="56"/>
      <c r="BF36" s="56"/>
      <c r="BG36" s="56"/>
      <c r="BH36" s="56"/>
      <c r="BI36" s="56"/>
      <c r="BJ36" s="56"/>
      <c r="BK36" s="56"/>
      <c r="BL36" s="56"/>
      <c r="BM36" s="56"/>
      <c r="BN36" s="56"/>
      <c r="BO36" s="56"/>
      <c r="BP36" s="56"/>
    </row>
    <row r="37" spans="1:68" ht="18" customHeight="1" thickBot="1" x14ac:dyDescent="0.3">
      <c r="A37" s="93" t="s">
        <v>197</v>
      </c>
      <c r="B37" s="94" t="s">
        <v>164</v>
      </c>
      <c r="C37" s="198"/>
      <c r="D37" s="199"/>
      <c r="E37" s="199"/>
      <c r="F37" s="199"/>
      <c r="G37" s="199"/>
      <c r="H37" s="199"/>
      <c r="I37" s="199"/>
      <c r="J37" s="199"/>
      <c r="K37" s="199"/>
      <c r="L37" s="199"/>
      <c r="M37" s="199"/>
      <c r="N37" s="199"/>
      <c r="O37" s="199"/>
      <c r="P37" s="199"/>
      <c r="Q37" s="199"/>
      <c r="R37" s="199"/>
      <c r="S37" s="199"/>
      <c r="T37" s="199"/>
      <c r="U37" s="199"/>
      <c r="V37" s="199"/>
      <c r="W37" s="199"/>
      <c r="X37" s="199"/>
      <c r="Y37" s="199"/>
      <c r="Z37" s="199"/>
      <c r="AA37" s="199"/>
      <c r="AB37" s="199"/>
      <c r="AC37" s="199"/>
      <c r="AD37" s="199"/>
      <c r="AE37" s="199"/>
      <c r="AF37" s="199"/>
      <c r="AG37" s="201"/>
      <c r="AH37" s="329"/>
      <c r="AI37" s="84"/>
      <c r="AL37" s="121">
        <v>25</v>
      </c>
      <c r="AM37" s="96"/>
      <c r="AN37" s="126"/>
      <c r="AO37" s="123">
        <f t="shared" si="2"/>
        <v>0</v>
      </c>
      <c r="AP37" s="124">
        <f t="shared" si="3"/>
        <v>0</v>
      </c>
      <c r="AQ37" s="124">
        <f t="shared" si="4"/>
        <v>0</v>
      </c>
      <c r="AR37" s="124">
        <f t="shared" si="5"/>
        <v>0</v>
      </c>
      <c r="AS37" s="124">
        <f t="shared" si="6"/>
        <v>0</v>
      </c>
      <c r="AT37" s="124">
        <f t="shared" si="7"/>
        <v>0</v>
      </c>
      <c r="AU37" s="124">
        <f t="shared" si="8"/>
        <v>0</v>
      </c>
      <c r="AV37" s="124">
        <f t="shared" si="9"/>
        <v>0</v>
      </c>
      <c r="AW37" s="125">
        <f t="shared" si="10"/>
        <v>0</v>
      </c>
      <c r="AX37" s="125"/>
      <c r="AY37" s="56"/>
      <c r="AZ37" s="56"/>
      <c r="BA37" s="56"/>
      <c r="BB37" s="56"/>
      <c r="BC37" s="56"/>
      <c r="BD37" s="56"/>
      <c r="BE37" s="56"/>
      <c r="BF37" s="56"/>
      <c r="BG37" s="56"/>
      <c r="BH37" s="56"/>
      <c r="BI37" s="56"/>
      <c r="BJ37" s="56"/>
      <c r="BK37" s="56"/>
      <c r="BL37" s="56"/>
      <c r="BM37" s="56"/>
      <c r="BN37" s="56"/>
      <c r="BO37" s="56"/>
      <c r="BP37" s="56"/>
    </row>
    <row r="38" spans="1:68" ht="15" customHeight="1" thickTop="1" x14ac:dyDescent="0.25">
      <c r="A38" s="290" t="s">
        <v>168</v>
      </c>
      <c r="B38" s="291"/>
      <c r="C38" s="207"/>
      <c r="D38" s="208"/>
      <c r="E38" s="208"/>
      <c r="F38" s="208"/>
      <c r="G38" s="208"/>
      <c r="H38" s="208"/>
      <c r="I38" s="208"/>
      <c r="J38" s="208"/>
      <c r="K38" s="208"/>
      <c r="L38" s="208"/>
      <c r="M38" s="208"/>
      <c r="N38" s="208"/>
      <c r="O38" s="208"/>
      <c r="P38" s="208"/>
      <c r="Q38" s="208"/>
      <c r="R38" s="208"/>
      <c r="S38" s="208"/>
      <c r="T38" s="208"/>
      <c r="U38" s="208"/>
      <c r="V38" s="208"/>
      <c r="W38" s="208"/>
      <c r="X38" s="208"/>
      <c r="Y38" s="208"/>
      <c r="Z38" s="208"/>
      <c r="AA38" s="208"/>
      <c r="AB38" s="208"/>
      <c r="AC38" s="208"/>
      <c r="AD38" s="208"/>
      <c r="AE38" s="208"/>
      <c r="AF38" s="208"/>
      <c r="AG38" s="209"/>
      <c r="AH38" s="329"/>
      <c r="AI38" s="84"/>
      <c r="AL38" s="121">
        <v>26</v>
      </c>
      <c r="AM38" s="96"/>
      <c r="AN38" s="126"/>
      <c r="AO38" s="123">
        <f t="shared" si="2"/>
        <v>0</v>
      </c>
      <c r="AP38" s="124">
        <f t="shared" si="3"/>
        <v>0</v>
      </c>
      <c r="AQ38" s="124">
        <f t="shared" si="4"/>
        <v>0</v>
      </c>
      <c r="AR38" s="124">
        <f t="shared" si="5"/>
        <v>0</v>
      </c>
      <c r="AS38" s="124">
        <f t="shared" si="6"/>
        <v>0</v>
      </c>
      <c r="AT38" s="124">
        <f t="shared" si="7"/>
        <v>0</v>
      </c>
      <c r="AU38" s="124">
        <f t="shared" si="8"/>
        <v>0</v>
      </c>
      <c r="AV38" s="124">
        <f t="shared" si="9"/>
        <v>0</v>
      </c>
      <c r="AW38" s="125">
        <f t="shared" si="10"/>
        <v>0</v>
      </c>
      <c r="AX38" s="125"/>
      <c r="AY38" s="56"/>
      <c r="AZ38" s="56"/>
      <c r="BA38" s="56"/>
      <c r="BB38" s="56"/>
      <c r="BC38" s="56"/>
      <c r="BD38" s="56"/>
      <c r="BE38" s="56"/>
      <c r="BF38" s="56"/>
      <c r="BG38" s="56"/>
      <c r="BH38" s="56"/>
      <c r="BI38" s="56"/>
      <c r="BJ38" s="56"/>
      <c r="BK38" s="56"/>
      <c r="BL38" s="56"/>
      <c r="BM38" s="56"/>
      <c r="BN38" s="56"/>
      <c r="BO38" s="56"/>
      <c r="BP38" s="56"/>
    </row>
    <row r="39" spans="1:68" ht="18" customHeight="1" x14ac:dyDescent="0.25">
      <c r="A39" s="80" t="s">
        <v>156</v>
      </c>
      <c r="B39" s="81" t="s">
        <v>161</v>
      </c>
      <c r="C39" s="202"/>
      <c r="D39" s="200"/>
      <c r="E39" s="200"/>
      <c r="F39" s="200"/>
      <c r="G39" s="200"/>
      <c r="H39" s="200"/>
      <c r="I39" s="200"/>
      <c r="J39" s="200"/>
      <c r="K39" s="200"/>
      <c r="L39" s="200"/>
      <c r="M39" s="200"/>
      <c r="N39" s="200"/>
      <c r="O39" s="200"/>
      <c r="P39" s="200"/>
      <c r="Q39" s="200"/>
      <c r="R39" s="200"/>
      <c r="S39" s="200"/>
      <c r="T39" s="200"/>
      <c r="U39" s="200"/>
      <c r="V39" s="200"/>
      <c r="W39" s="200"/>
      <c r="X39" s="200"/>
      <c r="Y39" s="200"/>
      <c r="Z39" s="200"/>
      <c r="AA39" s="200"/>
      <c r="AB39" s="200"/>
      <c r="AC39" s="200"/>
      <c r="AD39" s="200"/>
      <c r="AE39" s="200"/>
      <c r="AF39" s="200"/>
      <c r="AG39" s="203"/>
      <c r="AH39" s="329"/>
      <c r="AI39" s="84"/>
      <c r="AL39" s="121">
        <v>27</v>
      </c>
      <c r="AM39" s="96"/>
      <c r="AN39" s="126"/>
      <c r="AO39" s="123">
        <f t="shared" si="2"/>
        <v>0</v>
      </c>
      <c r="AP39" s="124">
        <f t="shared" si="3"/>
        <v>0</v>
      </c>
      <c r="AQ39" s="124">
        <f t="shared" si="4"/>
        <v>0</v>
      </c>
      <c r="AR39" s="124">
        <f t="shared" si="5"/>
        <v>0</v>
      </c>
      <c r="AS39" s="124">
        <f t="shared" si="6"/>
        <v>0</v>
      </c>
      <c r="AT39" s="124">
        <f t="shared" si="7"/>
        <v>0</v>
      </c>
      <c r="AU39" s="124">
        <f t="shared" si="8"/>
        <v>0</v>
      </c>
      <c r="AV39" s="124">
        <f t="shared" si="9"/>
        <v>0</v>
      </c>
      <c r="AW39" s="128">
        <f t="shared" si="10"/>
        <v>0</v>
      </c>
      <c r="AX39" s="128"/>
      <c r="AY39" s="56"/>
      <c r="AZ39" s="56"/>
      <c r="BA39" s="56"/>
      <c r="BB39" s="56"/>
      <c r="BC39" s="56"/>
      <c r="BD39" s="56"/>
      <c r="BE39" s="56"/>
      <c r="BF39" s="56"/>
      <c r="BG39" s="56"/>
      <c r="BH39" s="56"/>
      <c r="BI39" s="56"/>
      <c r="BJ39" s="56"/>
      <c r="BK39" s="56"/>
      <c r="BL39" s="56"/>
      <c r="BM39" s="56"/>
      <c r="BN39" s="56"/>
      <c r="BO39" s="56"/>
      <c r="BP39" s="56"/>
    </row>
    <row r="40" spans="1:68" ht="18" customHeight="1" thickBot="1" x14ac:dyDescent="0.3">
      <c r="A40" s="82" t="s">
        <v>161</v>
      </c>
      <c r="B40" s="83" t="s">
        <v>163</v>
      </c>
      <c r="C40" s="204"/>
      <c r="D40" s="205"/>
      <c r="E40" s="205"/>
      <c r="F40" s="205"/>
      <c r="G40" s="205"/>
      <c r="H40" s="205"/>
      <c r="I40" s="205"/>
      <c r="J40" s="205"/>
      <c r="K40" s="205"/>
      <c r="L40" s="205"/>
      <c r="M40" s="205"/>
      <c r="N40" s="205"/>
      <c r="O40" s="205"/>
      <c r="P40" s="205"/>
      <c r="Q40" s="205"/>
      <c r="R40" s="205"/>
      <c r="S40" s="205"/>
      <c r="T40" s="205"/>
      <c r="U40" s="205"/>
      <c r="V40" s="205"/>
      <c r="W40" s="205"/>
      <c r="X40" s="205"/>
      <c r="Y40" s="205"/>
      <c r="Z40" s="205"/>
      <c r="AA40" s="205"/>
      <c r="AB40" s="205"/>
      <c r="AC40" s="205"/>
      <c r="AD40" s="205"/>
      <c r="AE40" s="205"/>
      <c r="AF40" s="205"/>
      <c r="AG40" s="206"/>
      <c r="AH40" s="329"/>
      <c r="AI40" s="84"/>
      <c r="AK40" s="92"/>
      <c r="AL40" s="121">
        <v>28</v>
      </c>
      <c r="AM40" s="101"/>
      <c r="AN40" s="127"/>
      <c r="AO40" s="123">
        <f t="shared" si="2"/>
        <v>0</v>
      </c>
      <c r="AP40" s="124">
        <f t="shared" si="3"/>
        <v>0</v>
      </c>
      <c r="AQ40" s="124">
        <f t="shared" si="4"/>
        <v>0</v>
      </c>
      <c r="AR40" s="124">
        <f t="shared" si="5"/>
        <v>0</v>
      </c>
      <c r="AS40" s="124">
        <f t="shared" si="6"/>
        <v>0</v>
      </c>
      <c r="AT40" s="124">
        <f t="shared" si="7"/>
        <v>0</v>
      </c>
      <c r="AU40" s="124">
        <f t="shared" si="8"/>
        <v>0</v>
      </c>
      <c r="AV40" s="124">
        <f t="shared" si="9"/>
        <v>0</v>
      </c>
      <c r="AW40" s="128">
        <f t="shared" si="10"/>
        <v>0</v>
      </c>
      <c r="AX40" s="128"/>
      <c r="AY40" s="56"/>
      <c r="AZ40" s="56"/>
      <c r="BA40" s="56"/>
      <c r="BB40" s="56"/>
      <c r="BC40" s="56"/>
      <c r="BD40" s="56"/>
      <c r="BE40" s="56"/>
      <c r="BF40" s="56"/>
      <c r="BG40" s="56"/>
      <c r="BH40" s="56"/>
      <c r="BI40" s="56"/>
      <c r="BJ40" s="56"/>
      <c r="BK40" s="56"/>
      <c r="BL40" s="56"/>
      <c r="BM40" s="56"/>
      <c r="BN40" s="56"/>
      <c r="BO40" s="56"/>
      <c r="BP40" s="56"/>
    </row>
    <row r="41" spans="1:68" ht="18" customHeight="1" x14ac:dyDescent="0.25">
      <c r="A41" s="296" t="s">
        <v>169</v>
      </c>
      <c r="B41" s="297"/>
      <c r="C41" s="210"/>
      <c r="D41" s="211"/>
      <c r="E41" s="211"/>
      <c r="F41" s="211"/>
      <c r="G41" s="211"/>
      <c r="H41" s="180"/>
      <c r="I41" s="211"/>
      <c r="J41" s="211"/>
      <c r="K41" s="211"/>
      <c r="L41" s="211"/>
      <c r="M41" s="211"/>
      <c r="N41" s="211"/>
      <c r="O41" s="211"/>
      <c r="P41" s="211"/>
      <c r="Q41" s="211"/>
      <c r="R41" s="211"/>
      <c r="S41" s="211"/>
      <c r="T41" s="211"/>
      <c r="U41" s="211"/>
      <c r="V41" s="211"/>
      <c r="W41" s="211"/>
      <c r="X41" s="211"/>
      <c r="Y41" s="211"/>
      <c r="Z41" s="211"/>
      <c r="AA41" s="211"/>
      <c r="AB41" s="211"/>
      <c r="AC41" s="211"/>
      <c r="AD41" s="211"/>
      <c r="AE41" s="211"/>
      <c r="AF41" s="211"/>
      <c r="AG41" s="212"/>
      <c r="AH41" s="137"/>
      <c r="AI41" s="84"/>
      <c r="AK41" s="102"/>
      <c r="AL41" s="121">
        <v>29</v>
      </c>
      <c r="AM41" s="86"/>
      <c r="AN41" s="122"/>
      <c r="AO41" s="123">
        <f t="shared" si="2"/>
        <v>0</v>
      </c>
      <c r="AP41" s="124">
        <f t="shared" si="3"/>
        <v>0</v>
      </c>
      <c r="AQ41" s="124">
        <f t="shared" si="4"/>
        <v>0</v>
      </c>
      <c r="AR41" s="124">
        <f t="shared" si="5"/>
        <v>0</v>
      </c>
      <c r="AS41" s="124">
        <f t="shared" si="6"/>
        <v>0</v>
      </c>
      <c r="AT41" s="124">
        <f t="shared" si="7"/>
        <v>0</v>
      </c>
      <c r="AU41" s="124">
        <f t="shared" si="8"/>
        <v>0</v>
      </c>
      <c r="AV41" s="124">
        <f t="shared" si="9"/>
        <v>0</v>
      </c>
      <c r="AW41" s="128">
        <f t="shared" si="10"/>
        <v>0</v>
      </c>
      <c r="AX41" s="128"/>
      <c r="AY41" s="56"/>
      <c r="AZ41" s="56"/>
      <c r="BA41" s="56"/>
      <c r="BB41" s="56"/>
      <c r="BC41" s="56"/>
      <c r="BD41" s="56"/>
      <c r="BE41" s="56"/>
      <c r="BF41" s="56"/>
      <c r="BG41" s="56"/>
      <c r="BH41" s="56"/>
      <c r="BI41" s="56"/>
      <c r="BJ41" s="56"/>
      <c r="BK41" s="56"/>
      <c r="BL41" s="56"/>
      <c r="BM41" s="56"/>
      <c r="BN41" s="56"/>
      <c r="BO41" s="56"/>
      <c r="BP41" s="56"/>
    </row>
    <row r="42" spans="1:68" ht="18" customHeight="1" x14ac:dyDescent="0.25">
      <c r="A42" s="97"/>
      <c r="B42" s="98"/>
      <c r="C42" s="194"/>
      <c r="D42" s="195"/>
      <c r="E42" s="195"/>
      <c r="F42" s="195"/>
      <c r="G42" s="195"/>
      <c r="H42" s="195"/>
      <c r="I42" s="195"/>
      <c r="J42" s="195"/>
      <c r="K42" s="195"/>
      <c r="L42" s="195"/>
      <c r="M42" s="195"/>
      <c r="N42" s="195"/>
      <c r="O42" s="195"/>
      <c r="P42" s="195"/>
      <c r="Q42" s="195"/>
      <c r="R42" s="195"/>
      <c r="S42" s="195"/>
      <c r="T42" s="195"/>
      <c r="U42" s="195"/>
      <c r="V42" s="195"/>
      <c r="W42" s="195"/>
      <c r="X42" s="195"/>
      <c r="Y42" s="195"/>
      <c r="Z42" s="195"/>
      <c r="AA42" s="195"/>
      <c r="AB42" s="195"/>
      <c r="AC42" s="195"/>
      <c r="AD42" s="195"/>
      <c r="AE42" s="195"/>
      <c r="AF42" s="195"/>
      <c r="AG42" s="196"/>
      <c r="AH42" s="329" t="str">
        <f>IF($S$7=",","",COUNTIF(C42:AG47,$S$7))</f>
        <v/>
      </c>
      <c r="AI42" s="70"/>
      <c r="AJ42" s="70"/>
      <c r="AL42" s="121">
        <v>30</v>
      </c>
      <c r="AM42" s="87"/>
      <c r="AN42" s="126"/>
      <c r="AO42" s="123">
        <f t="shared" si="2"/>
        <v>0</v>
      </c>
      <c r="AP42" s="124">
        <f t="shared" si="3"/>
        <v>0</v>
      </c>
      <c r="AQ42" s="124">
        <f t="shared" si="4"/>
        <v>0</v>
      </c>
      <c r="AR42" s="124">
        <f t="shared" si="5"/>
        <v>0</v>
      </c>
      <c r="AS42" s="124">
        <f t="shared" si="6"/>
        <v>0</v>
      </c>
      <c r="AT42" s="124">
        <f t="shared" si="7"/>
        <v>0</v>
      </c>
      <c r="AU42" s="124">
        <f t="shared" si="8"/>
        <v>0</v>
      </c>
      <c r="AV42" s="124">
        <f t="shared" si="9"/>
        <v>0</v>
      </c>
      <c r="AW42" s="128">
        <f t="shared" si="10"/>
        <v>0</v>
      </c>
      <c r="AX42" s="128"/>
      <c r="AY42" s="56"/>
      <c r="AZ42" s="56"/>
      <c r="BA42" s="56"/>
      <c r="BB42" s="56"/>
      <c r="BC42" s="56"/>
      <c r="BD42" s="56"/>
      <c r="BE42" s="56"/>
      <c r="BF42" s="56"/>
      <c r="BG42" s="56"/>
      <c r="BH42" s="56"/>
      <c r="BI42" s="56"/>
      <c r="BJ42" s="56"/>
      <c r="BK42" s="56"/>
      <c r="BL42" s="56"/>
      <c r="BM42" s="56"/>
      <c r="BN42" s="56"/>
      <c r="BO42" s="56"/>
      <c r="BP42" s="56"/>
    </row>
    <row r="43" spans="1:68" ht="18" customHeight="1" x14ac:dyDescent="0.25">
      <c r="A43" s="99"/>
      <c r="B43" s="100"/>
      <c r="C43" s="194"/>
      <c r="D43" s="195"/>
      <c r="E43" s="195"/>
      <c r="F43" s="195"/>
      <c r="G43" s="195"/>
      <c r="H43" s="195"/>
      <c r="I43" s="195"/>
      <c r="J43" s="195"/>
      <c r="K43" s="195"/>
      <c r="L43" s="195"/>
      <c r="M43" s="195"/>
      <c r="N43" s="195"/>
      <c r="O43" s="195"/>
      <c r="P43" s="195"/>
      <c r="Q43" s="195"/>
      <c r="R43" s="195"/>
      <c r="S43" s="195"/>
      <c r="T43" s="195"/>
      <c r="U43" s="195"/>
      <c r="V43" s="195"/>
      <c r="W43" s="195"/>
      <c r="X43" s="195"/>
      <c r="Y43" s="195"/>
      <c r="Z43" s="195"/>
      <c r="AA43" s="195"/>
      <c r="AB43" s="195"/>
      <c r="AC43" s="195"/>
      <c r="AD43" s="195"/>
      <c r="AE43" s="195"/>
      <c r="AF43" s="195"/>
      <c r="AG43" s="196"/>
      <c r="AH43" s="329"/>
      <c r="AI43" s="84"/>
      <c r="AL43" s="121">
        <v>31</v>
      </c>
      <c r="AM43" s="87"/>
      <c r="AN43" s="126"/>
      <c r="AO43" s="123">
        <f t="shared" si="2"/>
        <v>0</v>
      </c>
      <c r="AP43" s="124">
        <f t="shared" si="3"/>
        <v>0</v>
      </c>
      <c r="AQ43" s="124">
        <f t="shared" si="4"/>
        <v>0</v>
      </c>
      <c r="AR43" s="124">
        <f t="shared" si="5"/>
        <v>0</v>
      </c>
      <c r="AS43" s="124">
        <f t="shared" si="6"/>
        <v>0</v>
      </c>
      <c r="AT43" s="124">
        <f t="shared" si="7"/>
        <v>0</v>
      </c>
      <c r="AU43" s="124">
        <f t="shared" si="8"/>
        <v>0</v>
      </c>
      <c r="AV43" s="124">
        <f t="shared" si="9"/>
        <v>0</v>
      </c>
      <c r="AW43" s="128">
        <f t="shared" si="10"/>
        <v>0</v>
      </c>
      <c r="AX43" s="128"/>
      <c r="AY43" s="56"/>
      <c r="AZ43" s="56"/>
      <c r="BA43" s="56"/>
      <c r="BB43" s="56"/>
      <c r="BC43" s="56"/>
      <c r="BD43" s="56"/>
      <c r="BE43" s="56"/>
      <c r="BF43" s="56"/>
      <c r="BG43" s="56"/>
      <c r="BH43" s="56"/>
      <c r="BI43" s="56"/>
      <c r="BJ43" s="56"/>
      <c r="BK43" s="56"/>
      <c r="BL43" s="56"/>
      <c r="BM43" s="56"/>
      <c r="BN43" s="56"/>
      <c r="BO43" s="56"/>
      <c r="BP43" s="56"/>
    </row>
    <row r="44" spans="1:68" ht="18" customHeight="1" x14ac:dyDescent="0.25">
      <c r="A44" s="99"/>
      <c r="B44" s="100"/>
      <c r="C44" s="194"/>
      <c r="D44" s="195"/>
      <c r="E44" s="195"/>
      <c r="F44" s="195"/>
      <c r="G44" s="195"/>
      <c r="H44" s="195"/>
      <c r="I44" s="195"/>
      <c r="J44" s="195"/>
      <c r="K44" s="195"/>
      <c r="L44" s="195"/>
      <c r="M44" s="195"/>
      <c r="N44" s="195"/>
      <c r="O44" s="195"/>
      <c r="P44" s="195"/>
      <c r="Q44" s="195"/>
      <c r="R44" s="195"/>
      <c r="S44" s="195"/>
      <c r="T44" s="195"/>
      <c r="U44" s="195"/>
      <c r="V44" s="195"/>
      <c r="W44" s="195"/>
      <c r="X44" s="195"/>
      <c r="Y44" s="195"/>
      <c r="Z44" s="195"/>
      <c r="AA44" s="195"/>
      <c r="AB44" s="195"/>
      <c r="AC44" s="195"/>
      <c r="AD44" s="195"/>
      <c r="AE44" s="195"/>
      <c r="AF44" s="195"/>
      <c r="AG44" s="196"/>
      <c r="AH44" s="329"/>
      <c r="AI44" s="84"/>
      <c r="AL44" s="121">
        <v>32</v>
      </c>
      <c r="AM44" s="87"/>
      <c r="AN44" s="126"/>
      <c r="AO44" s="123">
        <f t="shared" si="2"/>
        <v>0</v>
      </c>
      <c r="AP44" s="124">
        <f t="shared" si="3"/>
        <v>0</v>
      </c>
      <c r="AQ44" s="124">
        <f t="shared" si="4"/>
        <v>0</v>
      </c>
      <c r="AR44" s="124">
        <f t="shared" si="5"/>
        <v>0</v>
      </c>
      <c r="AS44" s="124">
        <f t="shared" si="6"/>
        <v>0</v>
      </c>
      <c r="AT44" s="124">
        <f t="shared" si="7"/>
        <v>0</v>
      </c>
      <c r="AU44" s="124">
        <f t="shared" si="8"/>
        <v>0</v>
      </c>
      <c r="AV44" s="124">
        <f t="shared" si="9"/>
        <v>0</v>
      </c>
      <c r="AW44" s="128">
        <f t="shared" si="10"/>
        <v>0</v>
      </c>
      <c r="AX44" s="128"/>
      <c r="AY44" s="56"/>
      <c r="AZ44" s="56"/>
      <c r="BA44" s="56"/>
      <c r="BB44" s="56"/>
      <c r="BC44" s="56"/>
      <c r="BD44" s="56"/>
      <c r="BE44" s="56"/>
      <c r="BF44" s="56"/>
      <c r="BG44" s="56"/>
      <c r="BH44" s="56"/>
      <c r="BI44" s="56"/>
      <c r="BJ44" s="56"/>
      <c r="BK44" s="56"/>
      <c r="BL44" s="56"/>
      <c r="BM44" s="56"/>
      <c r="BN44" s="56"/>
      <c r="BO44" s="56"/>
      <c r="BP44" s="56"/>
    </row>
    <row r="45" spans="1:68" ht="18" customHeight="1" x14ac:dyDescent="0.25">
      <c r="A45" s="99"/>
      <c r="B45" s="100"/>
      <c r="C45" s="194"/>
      <c r="D45" s="195"/>
      <c r="E45" s="195"/>
      <c r="F45" s="195"/>
      <c r="G45" s="195"/>
      <c r="H45" s="195"/>
      <c r="I45" s="195"/>
      <c r="J45" s="195"/>
      <c r="K45" s="195"/>
      <c r="L45" s="195"/>
      <c r="M45" s="195"/>
      <c r="N45" s="195"/>
      <c r="O45" s="195"/>
      <c r="P45" s="195"/>
      <c r="Q45" s="195"/>
      <c r="R45" s="195"/>
      <c r="S45" s="195"/>
      <c r="T45" s="195"/>
      <c r="U45" s="195"/>
      <c r="V45" s="195"/>
      <c r="W45" s="195"/>
      <c r="X45" s="195"/>
      <c r="Y45" s="195"/>
      <c r="Z45" s="195"/>
      <c r="AA45" s="195"/>
      <c r="AB45" s="195"/>
      <c r="AC45" s="195"/>
      <c r="AD45" s="195"/>
      <c r="AE45" s="195"/>
      <c r="AF45" s="195"/>
      <c r="AG45" s="196"/>
      <c r="AH45" s="329"/>
      <c r="AI45" s="84"/>
      <c r="AL45" s="121">
        <v>33</v>
      </c>
      <c r="AM45" s="87"/>
      <c r="AN45" s="126"/>
      <c r="AO45" s="123">
        <f t="shared" ref="AO45:AO64" si="11">COUNTIF($C$14:$AG$15,$AN45)</f>
        <v>0</v>
      </c>
      <c r="AP45" s="124">
        <f t="shared" ref="AP45:AP64" si="12">COUNTIF($C$17:$AG$18,$AN45)</f>
        <v>0</v>
      </c>
      <c r="AQ45" s="124">
        <f t="shared" ref="AQ45:AQ64" si="13">COUNTIF($C$20:$AG$21,$AN45)</f>
        <v>0</v>
      </c>
      <c r="AR45" s="124">
        <f t="shared" ref="AR45:AR64" si="14">COUNTIF($C$23:$AG$24,$AN45)</f>
        <v>0</v>
      </c>
      <c r="AS45" s="124">
        <f t="shared" ref="AS45:AS64" si="15">COUNTIF($C$26:$AG$32,$AN45)</f>
        <v>0</v>
      </c>
      <c r="AT45" s="124">
        <f t="shared" ref="AT45:AT64" si="16">COUNTIF($C$34:$AG$37,$AN45)</f>
        <v>0</v>
      </c>
      <c r="AU45" s="124">
        <f t="shared" ref="AU45:AU64" si="17">COUNTIF($C$39:$AG$40,$AN45)</f>
        <v>0</v>
      </c>
      <c r="AV45" s="124">
        <f t="shared" ref="AV45:AV64" si="18">COUNTIF($C$42:$AG$47,$AN45)</f>
        <v>0</v>
      </c>
      <c r="AW45" s="128">
        <f t="shared" si="10"/>
        <v>0</v>
      </c>
      <c r="AX45" s="128"/>
      <c r="AY45" s="56"/>
      <c r="AZ45" s="56"/>
      <c r="BA45" s="56"/>
      <c r="BB45" s="56"/>
      <c r="BC45" s="56"/>
      <c r="BD45" s="56"/>
      <c r="BE45" s="56"/>
      <c r="BF45" s="56"/>
      <c r="BG45" s="56"/>
      <c r="BH45" s="56"/>
      <c r="BI45" s="56"/>
      <c r="BJ45" s="56"/>
      <c r="BK45" s="56"/>
      <c r="BL45" s="56"/>
      <c r="BM45" s="56"/>
      <c r="BN45" s="56"/>
      <c r="BO45" s="56"/>
      <c r="BP45" s="56"/>
    </row>
    <row r="46" spans="1:68" ht="18" customHeight="1" x14ac:dyDescent="0.25">
      <c r="A46" s="99"/>
      <c r="B46" s="100"/>
      <c r="C46" s="194"/>
      <c r="D46" s="195"/>
      <c r="E46" s="195"/>
      <c r="F46" s="195"/>
      <c r="G46" s="195"/>
      <c r="H46" s="195"/>
      <c r="I46" s="195"/>
      <c r="J46" s="195"/>
      <c r="K46" s="195"/>
      <c r="L46" s="195"/>
      <c r="M46" s="195"/>
      <c r="N46" s="195"/>
      <c r="O46" s="195"/>
      <c r="P46" s="195"/>
      <c r="Q46" s="195"/>
      <c r="R46" s="195"/>
      <c r="S46" s="195"/>
      <c r="T46" s="195"/>
      <c r="U46" s="195"/>
      <c r="V46" s="195"/>
      <c r="W46" s="195"/>
      <c r="X46" s="195"/>
      <c r="Y46" s="195"/>
      <c r="Z46" s="195"/>
      <c r="AA46" s="195"/>
      <c r="AB46" s="195"/>
      <c r="AC46" s="195"/>
      <c r="AD46" s="195"/>
      <c r="AE46" s="195"/>
      <c r="AF46" s="195"/>
      <c r="AG46" s="196"/>
      <c r="AH46" s="329"/>
      <c r="AI46" s="84"/>
      <c r="AL46" s="121">
        <v>34</v>
      </c>
      <c r="AM46" s="88"/>
      <c r="AN46" s="126"/>
      <c r="AO46" s="123">
        <f t="shared" si="11"/>
        <v>0</v>
      </c>
      <c r="AP46" s="124">
        <f t="shared" si="12"/>
        <v>0</v>
      </c>
      <c r="AQ46" s="124">
        <f t="shared" si="13"/>
        <v>0</v>
      </c>
      <c r="AR46" s="124">
        <f t="shared" si="14"/>
        <v>0</v>
      </c>
      <c r="AS46" s="124">
        <f t="shared" si="15"/>
        <v>0</v>
      </c>
      <c r="AT46" s="124">
        <f t="shared" si="16"/>
        <v>0</v>
      </c>
      <c r="AU46" s="124">
        <f t="shared" si="17"/>
        <v>0</v>
      </c>
      <c r="AV46" s="124">
        <f t="shared" si="18"/>
        <v>0</v>
      </c>
      <c r="AW46" s="128">
        <f t="shared" si="10"/>
        <v>0</v>
      </c>
      <c r="AX46" s="128"/>
      <c r="AY46" s="56"/>
      <c r="AZ46" s="56"/>
      <c r="BA46" s="56"/>
      <c r="BB46" s="56"/>
      <c r="BC46" s="56"/>
      <c r="BD46" s="56"/>
      <c r="BE46" s="56"/>
      <c r="BF46" s="56"/>
      <c r="BG46" s="56"/>
      <c r="BH46" s="56"/>
      <c r="BI46" s="56"/>
      <c r="BJ46" s="56"/>
      <c r="BK46" s="56"/>
      <c r="BL46" s="56"/>
      <c r="BM46" s="56"/>
      <c r="BN46" s="56"/>
      <c r="BO46" s="56"/>
      <c r="BP46" s="56"/>
    </row>
    <row r="47" spans="1:68" ht="18" customHeight="1" thickBot="1" x14ac:dyDescent="0.3">
      <c r="A47" s="103"/>
      <c r="B47" s="104"/>
      <c r="C47" s="185"/>
      <c r="D47" s="186"/>
      <c r="E47" s="186"/>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7"/>
      <c r="AH47" s="329"/>
      <c r="AI47" s="84"/>
      <c r="AL47" s="121">
        <v>35</v>
      </c>
      <c r="AM47" s="88"/>
      <c r="AN47" s="126"/>
      <c r="AO47" s="123">
        <f t="shared" si="11"/>
        <v>0</v>
      </c>
      <c r="AP47" s="124">
        <f t="shared" si="12"/>
        <v>0</v>
      </c>
      <c r="AQ47" s="124">
        <f t="shared" si="13"/>
        <v>0</v>
      </c>
      <c r="AR47" s="124">
        <f t="shared" si="14"/>
        <v>0</v>
      </c>
      <c r="AS47" s="124">
        <f t="shared" si="15"/>
        <v>0</v>
      </c>
      <c r="AT47" s="124">
        <f t="shared" si="16"/>
        <v>0</v>
      </c>
      <c r="AU47" s="124">
        <f t="shared" si="17"/>
        <v>0</v>
      </c>
      <c r="AV47" s="124">
        <f t="shared" si="18"/>
        <v>0</v>
      </c>
      <c r="AW47" s="128">
        <f t="shared" si="10"/>
        <v>0</v>
      </c>
      <c r="AX47" s="128"/>
      <c r="AY47" s="56"/>
      <c r="AZ47" s="56"/>
      <c r="BA47" s="56"/>
      <c r="BB47" s="56"/>
      <c r="BC47" s="56"/>
      <c r="BD47" s="56"/>
      <c r="BE47" s="56"/>
      <c r="BF47" s="56"/>
      <c r="BG47" s="56"/>
      <c r="BH47" s="56"/>
      <c r="BI47" s="56"/>
      <c r="BJ47" s="56"/>
      <c r="BK47" s="56"/>
      <c r="BL47" s="56"/>
      <c r="BM47" s="56"/>
      <c r="BN47" s="56"/>
      <c r="BO47" s="56"/>
      <c r="BP47" s="56"/>
    </row>
    <row r="48" spans="1:68" ht="18" customHeight="1" x14ac:dyDescent="0.25">
      <c r="A48" s="296" t="s">
        <v>170</v>
      </c>
      <c r="B48" s="297"/>
      <c r="C48" s="210"/>
      <c r="D48" s="211"/>
      <c r="E48" s="211"/>
      <c r="F48" s="211"/>
      <c r="G48" s="211"/>
      <c r="H48" s="211"/>
      <c r="I48" s="211"/>
      <c r="J48" s="211"/>
      <c r="K48" s="211"/>
      <c r="L48" s="211"/>
      <c r="M48" s="211"/>
      <c r="N48" s="211"/>
      <c r="O48" s="211"/>
      <c r="P48" s="211"/>
      <c r="Q48" s="211"/>
      <c r="R48" s="211"/>
      <c r="S48" s="211"/>
      <c r="T48" s="211"/>
      <c r="U48" s="211"/>
      <c r="V48" s="211"/>
      <c r="W48" s="211"/>
      <c r="X48" s="211"/>
      <c r="Y48" s="211"/>
      <c r="Z48" s="211"/>
      <c r="AA48" s="211"/>
      <c r="AB48" s="211"/>
      <c r="AC48" s="211"/>
      <c r="AD48" s="211"/>
      <c r="AE48" s="211"/>
      <c r="AF48" s="211"/>
      <c r="AG48" s="212"/>
      <c r="AH48" s="137"/>
      <c r="AI48" s="84"/>
      <c r="AL48" s="121">
        <v>36</v>
      </c>
      <c r="AM48" s="88"/>
      <c r="AN48" s="126"/>
      <c r="AO48" s="123">
        <f t="shared" si="11"/>
        <v>0</v>
      </c>
      <c r="AP48" s="124">
        <f t="shared" si="12"/>
        <v>0</v>
      </c>
      <c r="AQ48" s="124">
        <f t="shared" si="13"/>
        <v>0</v>
      </c>
      <c r="AR48" s="124">
        <f t="shared" si="14"/>
        <v>0</v>
      </c>
      <c r="AS48" s="124">
        <f t="shared" si="15"/>
        <v>0</v>
      </c>
      <c r="AT48" s="124">
        <f t="shared" si="16"/>
        <v>0</v>
      </c>
      <c r="AU48" s="124">
        <f t="shared" si="17"/>
        <v>0</v>
      </c>
      <c r="AV48" s="124">
        <f t="shared" si="18"/>
        <v>0</v>
      </c>
      <c r="AW48" s="128">
        <f t="shared" si="10"/>
        <v>0</v>
      </c>
      <c r="AX48" s="128"/>
      <c r="AY48" s="56"/>
      <c r="AZ48" s="56"/>
      <c r="BA48" s="56"/>
      <c r="BB48" s="56"/>
      <c r="BC48" s="56"/>
      <c r="BD48" s="56"/>
      <c r="BE48" s="56"/>
      <c r="BF48" s="56"/>
      <c r="BG48" s="56"/>
      <c r="BH48" s="56"/>
      <c r="BI48" s="56"/>
      <c r="BJ48" s="56"/>
      <c r="BK48" s="56"/>
      <c r="BL48" s="56"/>
      <c r="BM48" s="56"/>
      <c r="BN48" s="56"/>
      <c r="BO48" s="56"/>
      <c r="BP48" s="56"/>
    </row>
    <row r="49" spans="1:68" ht="18" customHeight="1" x14ac:dyDescent="0.25">
      <c r="A49" s="294"/>
      <c r="B49" s="295"/>
      <c r="C49" s="194"/>
      <c r="D49" s="195"/>
      <c r="E49" s="195"/>
      <c r="F49" s="195"/>
      <c r="G49" s="195"/>
      <c r="H49" s="195"/>
      <c r="I49" s="195"/>
      <c r="J49" s="195"/>
      <c r="K49" s="195"/>
      <c r="L49" s="195"/>
      <c r="M49" s="195"/>
      <c r="N49" s="195"/>
      <c r="O49" s="195"/>
      <c r="P49" s="195"/>
      <c r="Q49" s="195"/>
      <c r="R49" s="195"/>
      <c r="S49" s="195"/>
      <c r="T49" s="195"/>
      <c r="U49" s="195"/>
      <c r="V49" s="195"/>
      <c r="W49" s="195"/>
      <c r="X49" s="195"/>
      <c r="Y49" s="195"/>
      <c r="Z49" s="195"/>
      <c r="AA49" s="195"/>
      <c r="AB49" s="195"/>
      <c r="AC49" s="195"/>
      <c r="AD49" s="195"/>
      <c r="AE49" s="195"/>
      <c r="AF49" s="195"/>
      <c r="AG49" s="196"/>
      <c r="AH49" s="329" t="str">
        <f>IF($S$7=",","",COUNTIF(C49:AG54,$S$7))</f>
        <v/>
      </c>
      <c r="AI49" s="84"/>
      <c r="AK49" s="102"/>
      <c r="AL49" s="121">
        <v>37</v>
      </c>
      <c r="AM49" s="88"/>
      <c r="AN49" s="126"/>
      <c r="AO49" s="123">
        <f t="shared" si="11"/>
        <v>0</v>
      </c>
      <c r="AP49" s="124">
        <f t="shared" si="12"/>
        <v>0</v>
      </c>
      <c r="AQ49" s="124">
        <f t="shared" si="13"/>
        <v>0</v>
      </c>
      <c r="AR49" s="124">
        <f t="shared" si="14"/>
        <v>0</v>
      </c>
      <c r="AS49" s="124">
        <f t="shared" si="15"/>
        <v>0</v>
      </c>
      <c r="AT49" s="124">
        <f t="shared" si="16"/>
        <v>0</v>
      </c>
      <c r="AU49" s="124">
        <f t="shared" si="17"/>
        <v>0</v>
      </c>
      <c r="AV49" s="124">
        <f t="shared" si="18"/>
        <v>0</v>
      </c>
      <c r="AW49" s="128">
        <f t="shared" si="10"/>
        <v>0</v>
      </c>
      <c r="AX49" s="128"/>
      <c r="AY49" s="56"/>
      <c r="AZ49" s="56"/>
      <c r="BA49" s="56"/>
      <c r="BB49" s="56"/>
      <c r="BC49" s="56"/>
      <c r="BD49" s="56"/>
      <c r="BE49" s="56"/>
      <c r="BF49" s="56"/>
      <c r="BG49" s="56"/>
      <c r="BH49" s="56"/>
      <c r="BI49" s="56"/>
      <c r="BJ49" s="56"/>
      <c r="BK49" s="56"/>
      <c r="BL49" s="56"/>
      <c r="BM49" s="56"/>
      <c r="BN49" s="56"/>
      <c r="BO49" s="56"/>
      <c r="BP49" s="56"/>
    </row>
    <row r="50" spans="1:68" ht="18" customHeight="1" x14ac:dyDescent="0.25">
      <c r="A50" s="294"/>
      <c r="B50" s="295"/>
      <c r="C50" s="194"/>
      <c r="D50" s="195"/>
      <c r="E50" s="195"/>
      <c r="F50" s="195"/>
      <c r="G50" s="195"/>
      <c r="H50" s="195"/>
      <c r="I50" s="195"/>
      <c r="J50" s="195"/>
      <c r="K50" s="195"/>
      <c r="L50" s="195"/>
      <c r="M50" s="195"/>
      <c r="N50" s="195"/>
      <c r="O50" s="195"/>
      <c r="P50" s="195"/>
      <c r="Q50" s="195"/>
      <c r="R50" s="195"/>
      <c r="S50" s="195"/>
      <c r="T50" s="195"/>
      <c r="U50" s="195"/>
      <c r="V50" s="195"/>
      <c r="W50" s="195"/>
      <c r="X50" s="195"/>
      <c r="Y50" s="195"/>
      <c r="Z50" s="195"/>
      <c r="AA50" s="195"/>
      <c r="AB50" s="195"/>
      <c r="AC50" s="195"/>
      <c r="AD50" s="195"/>
      <c r="AE50" s="195"/>
      <c r="AF50" s="195"/>
      <c r="AG50" s="196"/>
      <c r="AH50" s="329"/>
      <c r="AI50" s="84"/>
      <c r="AK50" s="102"/>
      <c r="AL50" s="121">
        <v>38</v>
      </c>
      <c r="AM50" s="88"/>
      <c r="AN50" s="126"/>
      <c r="AO50" s="123">
        <f t="shared" si="11"/>
        <v>0</v>
      </c>
      <c r="AP50" s="124">
        <f t="shared" si="12"/>
        <v>0</v>
      </c>
      <c r="AQ50" s="124">
        <f t="shared" si="13"/>
        <v>0</v>
      </c>
      <c r="AR50" s="124">
        <f t="shared" si="14"/>
        <v>0</v>
      </c>
      <c r="AS50" s="124">
        <f t="shared" si="15"/>
        <v>0</v>
      </c>
      <c r="AT50" s="124">
        <f t="shared" si="16"/>
        <v>0</v>
      </c>
      <c r="AU50" s="124">
        <f t="shared" si="17"/>
        <v>0</v>
      </c>
      <c r="AV50" s="124">
        <f t="shared" si="18"/>
        <v>0</v>
      </c>
      <c r="AW50" s="128">
        <f t="shared" si="10"/>
        <v>0</v>
      </c>
      <c r="AX50" s="128"/>
      <c r="AY50" s="56"/>
      <c r="AZ50" s="56"/>
      <c r="BA50" s="56"/>
      <c r="BB50" s="56"/>
      <c r="BC50" s="56"/>
      <c r="BD50" s="56"/>
      <c r="BE50" s="56"/>
      <c r="BF50" s="56"/>
      <c r="BG50" s="56"/>
      <c r="BH50" s="56"/>
      <c r="BI50" s="56"/>
      <c r="BJ50" s="56"/>
      <c r="BK50" s="56"/>
      <c r="BL50" s="56"/>
      <c r="BM50" s="56"/>
      <c r="BN50" s="56"/>
      <c r="BO50" s="56"/>
      <c r="BP50" s="56"/>
    </row>
    <row r="51" spans="1:68" ht="18" customHeight="1" x14ac:dyDescent="0.25">
      <c r="A51" s="294"/>
      <c r="B51" s="295"/>
      <c r="C51" s="194"/>
      <c r="D51" s="195"/>
      <c r="E51" s="195"/>
      <c r="F51" s="195"/>
      <c r="G51" s="195"/>
      <c r="H51" s="195"/>
      <c r="I51" s="195"/>
      <c r="J51" s="195"/>
      <c r="K51" s="195"/>
      <c r="L51" s="195"/>
      <c r="M51" s="195"/>
      <c r="N51" s="195"/>
      <c r="O51" s="195"/>
      <c r="P51" s="195"/>
      <c r="Q51" s="195"/>
      <c r="R51" s="195"/>
      <c r="S51" s="195"/>
      <c r="T51" s="195"/>
      <c r="U51" s="195"/>
      <c r="V51" s="195"/>
      <c r="W51" s="195"/>
      <c r="X51" s="195"/>
      <c r="Y51" s="195"/>
      <c r="Z51" s="195"/>
      <c r="AA51" s="195"/>
      <c r="AB51" s="195"/>
      <c r="AC51" s="195"/>
      <c r="AD51" s="195"/>
      <c r="AE51" s="195"/>
      <c r="AF51" s="195"/>
      <c r="AG51" s="196"/>
      <c r="AH51" s="329"/>
      <c r="AI51" s="84"/>
      <c r="AK51" s="102"/>
      <c r="AL51" s="121">
        <v>39</v>
      </c>
      <c r="AM51" s="88"/>
      <c r="AN51" s="126"/>
      <c r="AO51" s="123">
        <f t="shared" si="11"/>
        <v>0</v>
      </c>
      <c r="AP51" s="124">
        <f t="shared" si="12"/>
        <v>0</v>
      </c>
      <c r="AQ51" s="124">
        <f t="shared" si="13"/>
        <v>0</v>
      </c>
      <c r="AR51" s="124">
        <f t="shared" si="14"/>
        <v>0</v>
      </c>
      <c r="AS51" s="124">
        <f t="shared" si="15"/>
        <v>0</v>
      </c>
      <c r="AT51" s="124">
        <f t="shared" si="16"/>
        <v>0</v>
      </c>
      <c r="AU51" s="124">
        <f t="shared" si="17"/>
        <v>0</v>
      </c>
      <c r="AV51" s="124">
        <f t="shared" si="18"/>
        <v>0</v>
      </c>
      <c r="AW51" s="128"/>
      <c r="AX51" s="128"/>
      <c r="AY51" s="56"/>
      <c r="AZ51" s="56"/>
      <c r="BA51" s="56"/>
      <c r="BB51" s="56"/>
      <c r="BC51" s="56"/>
      <c r="BD51" s="56"/>
      <c r="BE51" s="56"/>
      <c r="BF51" s="56"/>
      <c r="BG51" s="56"/>
      <c r="BH51" s="56"/>
      <c r="BI51" s="56"/>
      <c r="BJ51" s="56"/>
      <c r="BK51" s="56"/>
      <c r="BL51" s="56"/>
      <c r="BM51" s="56"/>
      <c r="BN51" s="56"/>
      <c r="BO51" s="56"/>
      <c r="BP51" s="56"/>
    </row>
    <row r="52" spans="1:68" ht="18" customHeight="1" x14ac:dyDescent="0.25">
      <c r="A52" s="294"/>
      <c r="B52" s="295"/>
      <c r="C52" s="194"/>
      <c r="D52" s="195"/>
      <c r="E52" s="195"/>
      <c r="F52" s="195"/>
      <c r="G52" s="195"/>
      <c r="H52" s="195"/>
      <c r="I52" s="195"/>
      <c r="J52" s="195"/>
      <c r="K52" s="195"/>
      <c r="L52" s="195"/>
      <c r="M52" s="195"/>
      <c r="N52" s="195"/>
      <c r="O52" s="195"/>
      <c r="P52" s="195"/>
      <c r="Q52" s="195"/>
      <c r="R52" s="195"/>
      <c r="S52" s="195"/>
      <c r="T52" s="195"/>
      <c r="U52" s="195"/>
      <c r="V52" s="195"/>
      <c r="W52" s="195"/>
      <c r="X52" s="195"/>
      <c r="Y52" s="195"/>
      <c r="Z52" s="195"/>
      <c r="AA52" s="195"/>
      <c r="AB52" s="195"/>
      <c r="AC52" s="195"/>
      <c r="AD52" s="195"/>
      <c r="AE52" s="195"/>
      <c r="AF52" s="195"/>
      <c r="AG52" s="196"/>
      <c r="AH52" s="329"/>
      <c r="AI52" s="84"/>
      <c r="AL52" s="121">
        <v>40</v>
      </c>
      <c r="AM52" s="88"/>
      <c r="AN52" s="126"/>
      <c r="AO52" s="123">
        <f t="shared" si="11"/>
        <v>0</v>
      </c>
      <c r="AP52" s="124">
        <f t="shared" si="12"/>
        <v>0</v>
      </c>
      <c r="AQ52" s="124">
        <f t="shared" si="13"/>
        <v>0</v>
      </c>
      <c r="AR52" s="124">
        <f t="shared" si="14"/>
        <v>0</v>
      </c>
      <c r="AS52" s="124">
        <f t="shared" si="15"/>
        <v>0</v>
      </c>
      <c r="AT52" s="124">
        <f t="shared" si="16"/>
        <v>0</v>
      </c>
      <c r="AU52" s="124">
        <f t="shared" si="17"/>
        <v>0</v>
      </c>
      <c r="AV52" s="124">
        <f t="shared" si="18"/>
        <v>0</v>
      </c>
      <c r="AW52" s="128"/>
      <c r="AX52" s="128"/>
      <c r="AY52" s="56"/>
      <c r="AZ52" s="56"/>
      <c r="BA52" s="56"/>
      <c r="BB52" s="56"/>
      <c r="BC52" s="56"/>
      <c r="BD52" s="56"/>
      <c r="BE52" s="56"/>
      <c r="BF52" s="56"/>
      <c r="BG52" s="56"/>
      <c r="BH52" s="56"/>
      <c r="BI52" s="56"/>
      <c r="BJ52" s="56"/>
      <c r="BK52" s="56"/>
      <c r="BL52" s="56"/>
      <c r="BM52" s="56"/>
      <c r="BN52" s="56"/>
      <c r="BO52" s="56"/>
      <c r="BP52" s="56"/>
    </row>
    <row r="53" spans="1:68" ht="18" customHeight="1" x14ac:dyDescent="0.25">
      <c r="A53" s="294"/>
      <c r="B53" s="295"/>
      <c r="C53" s="194"/>
      <c r="D53" s="195"/>
      <c r="E53" s="195"/>
      <c r="F53" s="195"/>
      <c r="G53" s="195"/>
      <c r="H53" s="195"/>
      <c r="I53" s="195"/>
      <c r="J53" s="195"/>
      <c r="K53" s="195"/>
      <c r="L53" s="195"/>
      <c r="M53" s="195"/>
      <c r="N53" s="195"/>
      <c r="O53" s="195"/>
      <c r="P53" s="195"/>
      <c r="Q53" s="195"/>
      <c r="R53" s="195"/>
      <c r="S53" s="195"/>
      <c r="T53" s="195"/>
      <c r="U53" s="195"/>
      <c r="V53" s="195"/>
      <c r="W53" s="195"/>
      <c r="X53" s="195"/>
      <c r="Y53" s="195"/>
      <c r="Z53" s="195"/>
      <c r="AA53" s="195"/>
      <c r="AB53" s="195"/>
      <c r="AC53" s="195"/>
      <c r="AD53" s="195"/>
      <c r="AE53" s="195"/>
      <c r="AF53" s="195"/>
      <c r="AG53" s="196"/>
      <c r="AH53" s="329"/>
      <c r="AI53" s="84"/>
      <c r="AL53" s="121">
        <v>41</v>
      </c>
      <c r="AM53" s="88"/>
      <c r="AN53" s="126"/>
      <c r="AO53" s="123">
        <f t="shared" si="11"/>
        <v>0</v>
      </c>
      <c r="AP53" s="124">
        <f t="shared" si="12"/>
        <v>0</v>
      </c>
      <c r="AQ53" s="124">
        <f t="shared" si="13"/>
        <v>0</v>
      </c>
      <c r="AR53" s="124">
        <f t="shared" si="14"/>
        <v>0</v>
      </c>
      <c r="AS53" s="124">
        <f t="shared" si="15"/>
        <v>0</v>
      </c>
      <c r="AT53" s="124">
        <f t="shared" si="16"/>
        <v>0</v>
      </c>
      <c r="AU53" s="124">
        <f t="shared" si="17"/>
        <v>0</v>
      </c>
      <c r="AV53" s="124">
        <f t="shared" si="18"/>
        <v>0</v>
      </c>
      <c r="AW53" s="128"/>
      <c r="AX53" s="128"/>
      <c r="AY53" s="56"/>
      <c r="AZ53" s="56"/>
      <c r="BA53" s="56"/>
      <c r="BB53" s="56"/>
      <c r="BC53" s="56"/>
      <c r="BD53" s="56"/>
      <c r="BE53" s="56"/>
      <c r="BF53" s="56"/>
      <c r="BG53" s="56"/>
      <c r="BH53" s="56"/>
      <c r="BI53" s="56"/>
      <c r="BJ53" s="56"/>
      <c r="BK53" s="56"/>
      <c r="BL53" s="56"/>
      <c r="BM53" s="56"/>
      <c r="BN53" s="56"/>
      <c r="BO53" s="56"/>
      <c r="BP53" s="56"/>
    </row>
    <row r="54" spans="1:68" ht="18" customHeight="1" thickBot="1" x14ac:dyDescent="0.3">
      <c r="A54" s="298"/>
      <c r="B54" s="299"/>
      <c r="C54" s="185"/>
      <c r="D54" s="186"/>
      <c r="E54" s="186"/>
      <c r="F54" s="186"/>
      <c r="G54" s="186"/>
      <c r="H54" s="186"/>
      <c r="I54" s="186"/>
      <c r="J54" s="186"/>
      <c r="K54" s="186"/>
      <c r="L54" s="186"/>
      <c r="M54" s="186"/>
      <c r="N54" s="186"/>
      <c r="O54" s="186"/>
      <c r="P54" s="186"/>
      <c r="Q54" s="186"/>
      <c r="R54" s="186"/>
      <c r="S54" s="186"/>
      <c r="T54" s="186"/>
      <c r="U54" s="186"/>
      <c r="V54" s="186"/>
      <c r="W54" s="186"/>
      <c r="X54" s="186"/>
      <c r="Y54" s="186"/>
      <c r="Z54" s="186"/>
      <c r="AA54" s="186"/>
      <c r="AB54" s="186"/>
      <c r="AC54" s="186"/>
      <c r="AD54" s="186"/>
      <c r="AE54" s="186"/>
      <c r="AF54" s="186"/>
      <c r="AG54" s="187"/>
      <c r="AH54" s="329"/>
      <c r="AI54" s="84"/>
      <c r="AL54" s="121">
        <v>42</v>
      </c>
      <c r="AM54" s="95"/>
      <c r="AN54" s="127"/>
      <c r="AO54" s="123">
        <f t="shared" si="11"/>
        <v>0</v>
      </c>
      <c r="AP54" s="124">
        <f t="shared" si="12"/>
        <v>0</v>
      </c>
      <c r="AQ54" s="124">
        <f t="shared" si="13"/>
        <v>0</v>
      </c>
      <c r="AR54" s="124">
        <f t="shared" si="14"/>
        <v>0</v>
      </c>
      <c r="AS54" s="124">
        <f t="shared" si="15"/>
        <v>0</v>
      </c>
      <c r="AT54" s="124">
        <f t="shared" si="16"/>
        <v>0</v>
      </c>
      <c r="AU54" s="124">
        <f t="shared" si="17"/>
        <v>0</v>
      </c>
      <c r="AV54" s="124">
        <f t="shared" si="18"/>
        <v>0</v>
      </c>
      <c r="AW54" s="128"/>
      <c r="AX54" s="128"/>
      <c r="AY54" s="56"/>
      <c r="AZ54" s="56"/>
      <c r="BA54" s="56"/>
      <c r="BB54" s="56"/>
      <c r="BC54" s="56"/>
      <c r="BD54" s="56"/>
      <c r="BE54" s="56"/>
      <c r="BF54" s="56"/>
      <c r="BG54" s="56"/>
      <c r="BH54" s="56"/>
      <c r="BI54" s="56"/>
      <c r="BJ54" s="56"/>
      <c r="BK54" s="56"/>
      <c r="BL54" s="56"/>
      <c r="BM54" s="56"/>
      <c r="BN54" s="56"/>
      <c r="BO54" s="56"/>
      <c r="BP54" s="56"/>
    </row>
    <row r="55" spans="1:68" ht="18" customHeight="1" x14ac:dyDescent="0.25">
      <c r="A55" s="296" t="s">
        <v>199</v>
      </c>
      <c r="B55" s="297"/>
      <c r="C55" s="210"/>
      <c r="D55" s="211"/>
      <c r="E55" s="211"/>
      <c r="F55" s="211"/>
      <c r="G55" s="211"/>
      <c r="H55" s="211"/>
      <c r="I55" s="211"/>
      <c r="J55" s="211"/>
      <c r="K55" s="211"/>
      <c r="L55" s="211"/>
      <c r="M55" s="211"/>
      <c r="N55" s="211"/>
      <c r="O55" s="211"/>
      <c r="P55" s="211"/>
      <c r="Q55" s="211"/>
      <c r="R55" s="211"/>
      <c r="S55" s="211"/>
      <c r="T55" s="211"/>
      <c r="U55" s="211"/>
      <c r="V55" s="211"/>
      <c r="W55" s="211"/>
      <c r="X55" s="211"/>
      <c r="Y55" s="211"/>
      <c r="Z55" s="211"/>
      <c r="AA55" s="211"/>
      <c r="AB55" s="211"/>
      <c r="AC55" s="211"/>
      <c r="AD55" s="211"/>
      <c r="AE55" s="211"/>
      <c r="AF55" s="211"/>
      <c r="AG55" s="212"/>
      <c r="AH55" s="138"/>
      <c r="AI55" s="84"/>
      <c r="AL55" s="121">
        <v>43</v>
      </c>
      <c r="AM55" s="96"/>
      <c r="AN55" s="122"/>
      <c r="AO55" s="123">
        <f t="shared" si="11"/>
        <v>0</v>
      </c>
      <c r="AP55" s="124">
        <f t="shared" si="12"/>
        <v>0</v>
      </c>
      <c r="AQ55" s="124">
        <f t="shared" si="13"/>
        <v>0</v>
      </c>
      <c r="AR55" s="124">
        <f t="shared" si="14"/>
        <v>0</v>
      </c>
      <c r="AS55" s="124">
        <f t="shared" si="15"/>
        <v>0</v>
      </c>
      <c r="AT55" s="124">
        <f t="shared" si="16"/>
        <v>0</v>
      </c>
      <c r="AU55" s="124">
        <f t="shared" si="17"/>
        <v>0</v>
      </c>
      <c r="AV55" s="124">
        <f t="shared" si="18"/>
        <v>0</v>
      </c>
      <c r="AW55" s="128"/>
      <c r="AX55" s="128"/>
      <c r="AY55" s="56"/>
      <c r="AZ55" s="56"/>
      <c r="BA55" s="56"/>
      <c r="BB55" s="56"/>
      <c r="BC55" s="56"/>
      <c r="BD55" s="56"/>
      <c r="BE55" s="56"/>
      <c r="BF55" s="56"/>
      <c r="BG55" s="56"/>
      <c r="BH55" s="56"/>
      <c r="BI55" s="56"/>
      <c r="BJ55" s="56"/>
      <c r="BK55" s="56"/>
      <c r="BL55" s="56"/>
      <c r="BM55" s="56"/>
      <c r="BN55" s="56"/>
      <c r="BO55" s="60"/>
      <c r="BP55" s="56"/>
    </row>
    <row r="56" spans="1:68" ht="18" customHeight="1" x14ac:dyDescent="0.25">
      <c r="A56" s="304" t="s">
        <v>205</v>
      </c>
      <c r="B56" s="305"/>
      <c r="C56" s="194"/>
      <c r="D56" s="195"/>
      <c r="E56" s="195"/>
      <c r="F56" s="195"/>
      <c r="G56" s="195"/>
      <c r="H56" s="195"/>
      <c r="I56" s="195"/>
      <c r="J56" s="195"/>
      <c r="K56" s="195"/>
      <c r="L56" s="195"/>
      <c r="M56" s="195"/>
      <c r="N56" s="195"/>
      <c r="O56" s="195"/>
      <c r="P56" s="195"/>
      <c r="Q56" s="195"/>
      <c r="R56" s="195"/>
      <c r="S56" s="195"/>
      <c r="T56" s="195"/>
      <c r="U56" s="195"/>
      <c r="V56" s="195"/>
      <c r="W56" s="195"/>
      <c r="X56" s="195"/>
      <c r="Y56" s="195"/>
      <c r="Z56" s="195"/>
      <c r="AA56" s="195"/>
      <c r="AB56" s="195"/>
      <c r="AC56" s="195"/>
      <c r="AD56" s="195"/>
      <c r="AE56" s="195"/>
      <c r="AF56" s="195"/>
      <c r="AG56" s="196"/>
      <c r="AH56" s="329" t="str">
        <f>IF($S$7=",","",COUNTIF(C56:AG69,$S$7))</f>
        <v/>
      </c>
      <c r="AI56" s="84"/>
      <c r="AL56" s="121">
        <v>44</v>
      </c>
      <c r="AM56" s="96"/>
      <c r="AN56" s="126"/>
      <c r="AO56" s="123">
        <f t="shared" si="11"/>
        <v>0</v>
      </c>
      <c r="AP56" s="124">
        <f t="shared" si="12"/>
        <v>0</v>
      </c>
      <c r="AQ56" s="124">
        <f t="shared" si="13"/>
        <v>0</v>
      </c>
      <c r="AR56" s="124">
        <f t="shared" si="14"/>
        <v>0</v>
      </c>
      <c r="AS56" s="124">
        <f t="shared" si="15"/>
        <v>0</v>
      </c>
      <c r="AT56" s="124">
        <f t="shared" si="16"/>
        <v>0</v>
      </c>
      <c r="AU56" s="124">
        <f t="shared" si="17"/>
        <v>0</v>
      </c>
      <c r="AV56" s="124">
        <f t="shared" si="18"/>
        <v>0</v>
      </c>
      <c r="AW56" s="128"/>
      <c r="AX56" s="128"/>
      <c r="AY56" s="56"/>
      <c r="AZ56" s="56"/>
      <c r="BA56" s="56"/>
      <c r="BB56" s="56"/>
      <c r="BC56" s="56"/>
      <c r="BD56" s="56"/>
      <c r="BE56" s="56"/>
      <c r="BF56" s="56"/>
      <c r="BG56" s="56"/>
      <c r="BH56" s="56"/>
      <c r="BI56" s="56"/>
      <c r="BJ56" s="56"/>
      <c r="BK56" s="56"/>
      <c r="BL56" s="56"/>
      <c r="BM56" s="56"/>
      <c r="BN56" s="56"/>
      <c r="BO56" s="60"/>
      <c r="BP56" s="56"/>
    </row>
    <row r="57" spans="1:68" s="105" customFormat="1" ht="18" customHeight="1" x14ac:dyDescent="0.25">
      <c r="A57" s="294" t="s">
        <v>206</v>
      </c>
      <c r="B57" s="295"/>
      <c r="C57" s="194"/>
      <c r="D57" s="195"/>
      <c r="E57" s="195"/>
      <c r="F57" s="195"/>
      <c r="G57" s="195"/>
      <c r="H57" s="195"/>
      <c r="I57" s="195"/>
      <c r="J57" s="195"/>
      <c r="K57" s="195"/>
      <c r="L57" s="195"/>
      <c r="M57" s="195"/>
      <c r="N57" s="195"/>
      <c r="O57" s="195"/>
      <c r="P57" s="195"/>
      <c r="Q57" s="195"/>
      <c r="R57" s="195"/>
      <c r="S57" s="195"/>
      <c r="T57" s="195"/>
      <c r="U57" s="195"/>
      <c r="V57" s="195"/>
      <c r="W57" s="195"/>
      <c r="X57" s="195"/>
      <c r="Y57" s="195"/>
      <c r="Z57" s="195"/>
      <c r="AA57" s="195"/>
      <c r="AB57" s="195"/>
      <c r="AC57" s="195"/>
      <c r="AD57" s="195"/>
      <c r="AE57" s="195"/>
      <c r="AF57" s="195"/>
      <c r="AG57" s="196"/>
      <c r="AH57" s="329"/>
      <c r="AI57" s="77"/>
      <c r="AJ57" s="69"/>
      <c r="AK57" s="70"/>
      <c r="AL57" s="121">
        <v>45</v>
      </c>
      <c r="AM57" s="96"/>
      <c r="AN57" s="126"/>
      <c r="AO57" s="123">
        <f t="shared" si="11"/>
        <v>0</v>
      </c>
      <c r="AP57" s="124">
        <f t="shared" si="12"/>
        <v>0</v>
      </c>
      <c r="AQ57" s="124">
        <f t="shared" si="13"/>
        <v>0</v>
      </c>
      <c r="AR57" s="124">
        <f t="shared" si="14"/>
        <v>0</v>
      </c>
      <c r="AS57" s="124">
        <f t="shared" si="15"/>
        <v>0</v>
      </c>
      <c r="AT57" s="124">
        <f t="shared" si="16"/>
        <v>0</v>
      </c>
      <c r="AU57" s="124">
        <f t="shared" si="17"/>
        <v>0</v>
      </c>
      <c r="AV57" s="124">
        <f t="shared" si="18"/>
        <v>0</v>
      </c>
      <c r="AW57" s="128"/>
      <c r="AX57" s="128"/>
      <c r="AY57" s="60"/>
      <c r="AZ57" s="60"/>
      <c r="BA57" s="60"/>
      <c r="BB57" s="60"/>
      <c r="BC57" s="60"/>
      <c r="BD57" s="60"/>
      <c r="BE57" s="60"/>
      <c r="BF57" s="60"/>
      <c r="BG57" s="60"/>
      <c r="BH57" s="60"/>
      <c r="BI57" s="60"/>
      <c r="BJ57" s="60"/>
      <c r="BK57" s="60"/>
      <c r="BL57" s="60"/>
      <c r="BM57" s="60"/>
      <c r="BN57" s="60"/>
      <c r="BO57" s="56"/>
      <c r="BP57" s="60"/>
    </row>
    <row r="58" spans="1:68" s="105" customFormat="1" ht="18" customHeight="1" x14ac:dyDescent="0.25">
      <c r="A58" s="294" t="s">
        <v>207</v>
      </c>
      <c r="B58" s="295"/>
      <c r="C58" s="194"/>
      <c r="D58" s="195"/>
      <c r="E58" s="195"/>
      <c r="F58" s="195"/>
      <c r="G58" s="195"/>
      <c r="H58" s="195"/>
      <c r="I58" s="195"/>
      <c r="J58" s="195"/>
      <c r="K58" s="195"/>
      <c r="L58" s="195"/>
      <c r="M58" s="195"/>
      <c r="N58" s="195"/>
      <c r="O58" s="195"/>
      <c r="P58" s="195"/>
      <c r="Q58" s="195"/>
      <c r="R58" s="195"/>
      <c r="S58" s="195"/>
      <c r="T58" s="195"/>
      <c r="U58" s="195"/>
      <c r="V58" s="195"/>
      <c r="W58" s="195"/>
      <c r="X58" s="195"/>
      <c r="Y58" s="195"/>
      <c r="Z58" s="195"/>
      <c r="AA58" s="195"/>
      <c r="AB58" s="195"/>
      <c r="AC58" s="195"/>
      <c r="AD58" s="195"/>
      <c r="AE58" s="195"/>
      <c r="AF58" s="195"/>
      <c r="AG58" s="196"/>
      <c r="AH58" s="329"/>
      <c r="AI58" s="77"/>
      <c r="AJ58" s="69"/>
      <c r="AK58" s="70"/>
      <c r="AL58" s="121">
        <v>46</v>
      </c>
      <c r="AM58" s="96"/>
      <c r="AN58" s="126"/>
      <c r="AO58" s="123">
        <f t="shared" si="11"/>
        <v>0</v>
      </c>
      <c r="AP58" s="124">
        <f t="shared" si="12"/>
        <v>0</v>
      </c>
      <c r="AQ58" s="124">
        <f t="shared" si="13"/>
        <v>0</v>
      </c>
      <c r="AR58" s="124">
        <f t="shared" si="14"/>
        <v>0</v>
      </c>
      <c r="AS58" s="124">
        <f t="shared" si="15"/>
        <v>0</v>
      </c>
      <c r="AT58" s="124">
        <f t="shared" si="16"/>
        <v>0</v>
      </c>
      <c r="AU58" s="124">
        <f t="shared" si="17"/>
        <v>0</v>
      </c>
      <c r="AV58" s="124">
        <f t="shared" si="18"/>
        <v>0</v>
      </c>
      <c r="AW58" s="128"/>
      <c r="AX58" s="128"/>
      <c r="AY58" s="60"/>
      <c r="AZ58" s="60"/>
      <c r="BA58" s="60"/>
      <c r="BB58" s="60"/>
      <c r="BC58" s="60"/>
      <c r="BD58" s="60"/>
      <c r="BE58" s="60"/>
      <c r="BF58" s="60"/>
      <c r="BG58" s="60"/>
      <c r="BH58" s="60"/>
      <c r="BI58" s="60"/>
      <c r="BJ58" s="60"/>
      <c r="BK58" s="60"/>
      <c r="BL58" s="60"/>
      <c r="BM58" s="60"/>
      <c r="BN58" s="60"/>
      <c r="BO58" s="56"/>
      <c r="BP58" s="60"/>
    </row>
    <row r="59" spans="1:68" ht="18" customHeight="1" x14ac:dyDescent="0.25">
      <c r="A59" s="294" t="s">
        <v>208</v>
      </c>
      <c r="B59" s="295"/>
      <c r="C59" s="194"/>
      <c r="D59" s="195"/>
      <c r="E59" s="195"/>
      <c r="F59" s="195"/>
      <c r="G59" s="195"/>
      <c r="H59" s="195"/>
      <c r="I59" s="195"/>
      <c r="J59" s="195"/>
      <c r="K59" s="195"/>
      <c r="L59" s="195"/>
      <c r="M59" s="195"/>
      <c r="N59" s="195"/>
      <c r="O59" s="195"/>
      <c r="P59" s="195"/>
      <c r="Q59" s="195"/>
      <c r="R59" s="195"/>
      <c r="S59" s="195"/>
      <c r="T59" s="195"/>
      <c r="U59" s="195"/>
      <c r="V59" s="195"/>
      <c r="W59" s="195"/>
      <c r="X59" s="195"/>
      <c r="Y59" s="195"/>
      <c r="Z59" s="195"/>
      <c r="AA59" s="195"/>
      <c r="AB59" s="195"/>
      <c r="AC59" s="195"/>
      <c r="AD59" s="195"/>
      <c r="AE59" s="195"/>
      <c r="AF59" s="195"/>
      <c r="AG59" s="196"/>
      <c r="AH59" s="329"/>
      <c r="AI59" s="77"/>
      <c r="AL59" s="121">
        <v>47</v>
      </c>
      <c r="AM59" s="95"/>
      <c r="AN59" s="126"/>
      <c r="AO59" s="123">
        <f t="shared" si="11"/>
        <v>0</v>
      </c>
      <c r="AP59" s="124">
        <f t="shared" si="12"/>
        <v>0</v>
      </c>
      <c r="AQ59" s="124">
        <f t="shared" si="13"/>
        <v>0</v>
      </c>
      <c r="AR59" s="124">
        <f t="shared" si="14"/>
        <v>0</v>
      </c>
      <c r="AS59" s="124">
        <f t="shared" si="15"/>
        <v>0</v>
      </c>
      <c r="AT59" s="124">
        <f t="shared" si="16"/>
        <v>0</v>
      </c>
      <c r="AU59" s="124">
        <f t="shared" si="17"/>
        <v>0</v>
      </c>
      <c r="AV59" s="124">
        <f t="shared" si="18"/>
        <v>0</v>
      </c>
      <c r="AW59" s="128"/>
      <c r="AX59" s="128"/>
      <c r="AY59" s="56"/>
      <c r="AZ59" s="56"/>
      <c r="BA59" s="56"/>
      <c r="BB59" s="56"/>
      <c r="BC59" s="56"/>
      <c r="BD59" s="56"/>
      <c r="BE59" s="56"/>
      <c r="BF59" s="56"/>
      <c r="BG59" s="56"/>
      <c r="BH59" s="56"/>
      <c r="BI59" s="56"/>
      <c r="BJ59" s="56"/>
      <c r="BK59" s="56"/>
      <c r="BL59" s="56"/>
      <c r="BM59" s="56"/>
      <c r="BN59" s="56"/>
      <c r="BO59" s="56"/>
      <c r="BP59" s="56"/>
    </row>
    <row r="60" spans="1:68" ht="18" customHeight="1" x14ac:dyDescent="0.25">
      <c r="A60" s="294" t="s">
        <v>209</v>
      </c>
      <c r="B60" s="295"/>
      <c r="C60" s="194"/>
      <c r="D60" s="195"/>
      <c r="E60" s="195"/>
      <c r="F60" s="195"/>
      <c r="G60" s="195"/>
      <c r="H60" s="195"/>
      <c r="I60" s="195"/>
      <c r="J60" s="195"/>
      <c r="K60" s="195"/>
      <c r="L60" s="195"/>
      <c r="M60" s="195"/>
      <c r="N60" s="195"/>
      <c r="O60" s="195"/>
      <c r="P60" s="195"/>
      <c r="Q60" s="195"/>
      <c r="R60" s="195"/>
      <c r="S60" s="195"/>
      <c r="T60" s="195"/>
      <c r="U60" s="195"/>
      <c r="V60" s="195"/>
      <c r="W60" s="195"/>
      <c r="X60" s="195"/>
      <c r="Y60" s="195"/>
      <c r="Z60" s="195"/>
      <c r="AA60" s="195"/>
      <c r="AB60" s="195"/>
      <c r="AC60" s="195"/>
      <c r="AD60" s="195"/>
      <c r="AE60" s="195"/>
      <c r="AF60" s="195"/>
      <c r="AG60" s="196"/>
      <c r="AH60" s="329"/>
      <c r="AI60" s="77"/>
      <c r="AL60" s="121">
        <v>48</v>
      </c>
      <c r="AM60" s="96"/>
      <c r="AN60" s="126"/>
      <c r="AO60" s="123">
        <f t="shared" si="11"/>
        <v>0</v>
      </c>
      <c r="AP60" s="124">
        <f t="shared" si="12"/>
        <v>0</v>
      </c>
      <c r="AQ60" s="124">
        <f t="shared" si="13"/>
        <v>0</v>
      </c>
      <c r="AR60" s="124">
        <f t="shared" si="14"/>
        <v>0</v>
      </c>
      <c r="AS60" s="124">
        <f t="shared" si="15"/>
        <v>0</v>
      </c>
      <c r="AT60" s="124">
        <f t="shared" si="16"/>
        <v>0</v>
      </c>
      <c r="AU60" s="124">
        <f t="shared" si="17"/>
        <v>0</v>
      </c>
      <c r="AV60" s="124">
        <f t="shared" si="18"/>
        <v>0</v>
      </c>
      <c r="AW60" s="128"/>
      <c r="AX60" s="128"/>
      <c r="AY60" s="56"/>
      <c r="AZ60" s="56"/>
      <c r="BA60" s="56"/>
      <c r="BB60" s="56"/>
      <c r="BC60" s="56"/>
      <c r="BD60" s="56"/>
      <c r="BE60" s="56"/>
      <c r="BF60" s="56"/>
      <c r="BG60" s="56"/>
      <c r="BH60" s="56"/>
      <c r="BI60" s="56"/>
      <c r="BJ60" s="56"/>
      <c r="BK60" s="56"/>
      <c r="BL60" s="56"/>
      <c r="BM60" s="56"/>
      <c r="BN60" s="56"/>
      <c r="BO60" s="56"/>
      <c r="BP60" s="56"/>
    </row>
    <row r="61" spans="1:68" ht="18" customHeight="1" x14ac:dyDescent="0.25">
      <c r="A61" s="294" t="s">
        <v>210</v>
      </c>
      <c r="B61" s="295"/>
      <c r="C61" s="194"/>
      <c r="D61" s="195"/>
      <c r="E61" s="195"/>
      <c r="F61" s="195"/>
      <c r="G61" s="195"/>
      <c r="H61" s="195"/>
      <c r="I61" s="195"/>
      <c r="J61" s="195"/>
      <c r="K61" s="195"/>
      <c r="L61" s="195"/>
      <c r="M61" s="195"/>
      <c r="N61" s="195"/>
      <c r="O61" s="195"/>
      <c r="P61" s="195"/>
      <c r="Q61" s="195"/>
      <c r="R61" s="195"/>
      <c r="S61" s="195"/>
      <c r="T61" s="195"/>
      <c r="U61" s="195"/>
      <c r="V61" s="195"/>
      <c r="W61" s="195"/>
      <c r="X61" s="195"/>
      <c r="Y61" s="195"/>
      <c r="Z61" s="195"/>
      <c r="AA61" s="195"/>
      <c r="AB61" s="195"/>
      <c r="AC61" s="195"/>
      <c r="AD61" s="195"/>
      <c r="AE61" s="195"/>
      <c r="AF61" s="195"/>
      <c r="AG61" s="196"/>
      <c r="AH61" s="329"/>
      <c r="AI61" s="72"/>
      <c r="AL61" s="121">
        <v>49</v>
      </c>
      <c r="AM61" s="96"/>
      <c r="AN61" s="126"/>
      <c r="AO61" s="123">
        <f t="shared" si="11"/>
        <v>0</v>
      </c>
      <c r="AP61" s="124">
        <f t="shared" si="12"/>
        <v>0</v>
      </c>
      <c r="AQ61" s="124">
        <f t="shared" si="13"/>
        <v>0</v>
      </c>
      <c r="AR61" s="124">
        <f t="shared" si="14"/>
        <v>0</v>
      </c>
      <c r="AS61" s="124">
        <f t="shared" si="15"/>
        <v>0</v>
      </c>
      <c r="AT61" s="124">
        <f t="shared" si="16"/>
        <v>0</v>
      </c>
      <c r="AU61" s="124">
        <f t="shared" si="17"/>
        <v>0</v>
      </c>
      <c r="AV61" s="124">
        <f t="shared" si="18"/>
        <v>0</v>
      </c>
      <c r="AW61" s="128"/>
      <c r="AX61" s="128"/>
      <c r="AY61" s="56"/>
      <c r="AZ61" s="56"/>
      <c r="BA61" s="56"/>
      <c r="BB61" s="56"/>
      <c r="BC61" s="56"/>
      <c r="BD61" s="56"/>
      <c r="BE61" s="56"/>
      <c r="BF61" s="56"/>
      <c r="BG61" s="56"/>
      <c r="BH61" s="56"/>
      <c r="BI61" s="56"/>
      <c r="BJ61" s="56"/>
      <c r="BK61" s="56"/>
      <c r="BL61" s="56"/>
      <c r="BM61" s="56"/>
      <c r="BN61" s="56"/>
      <c r="BO61" s="56"/>
      <c r="BP61" s="56"/>
    </row>
    <row r="62" spans="1:68" ht="18" customHeight="1" x14ac:dyDescent="0.25">
      <c r="A62" s="294" t="s">
        <v>211</v>
      </c>
      <c r="B62" s="295"/>
      <c r="C62" s="194"/>
      <c r="D62" s="195"/>
      <c r="E62" s="195"/>
      <c r="F62" s="195"/>
      <c r="G62" s="195"/>
      <c r="H62" s="195"/>
      <c r="I62" s="195"/>
      <c r="J62" s="195"/>
      <c r="K62" s="195"/>
      <c r="L62" s="195"/>
      <c r="M62" s="195"/>
      <c r="N62" s="195"/>
      <c r="O62" s="195"/>
      <c r="P62" s="195"/>
      <c r="Q62" s="195"/>
      <c r="R62" s="195"/>
      <c r="S62" s="195"/>
      <c r="T62" s="195"/>
      <c r="U62" s="195"/>
      <c r="V62" s="195"/>
      <c r="W62" s="195"/>
      <c r="X62" s="195"/>
      <c r="Y62" s="195"/>
      <c r="Z62" s="195"/>
      <c r="AA62" s="195"/>
      <c r="AB62" s="195"/>
      <c r="AC62" s="195"/>
      <c r="AD62" s="195"/>
      <c r="AE62" s="195"/>
      <c r="AF62" s="195"/>
      <c r="AG62" s="196"/>
      <c r="AH62" s="329"/>
      <c r="AI62" s="72"/>
      <c r="AJ62" s="91"/>
      <c r="AL62" s="121">
        <v>50</v>
      </c>
      <c r="AM62" s="96"/>
      <c r="AN62" s="126"/>
      <c r="AO62" s="123">
        <f t="shared" si="11"/>
        <v>0</v>
      </c>
      <c r="AP62" s="124">
        <f t="shared" si="12"/>
        <v>0</v>
      </c>
      <c r="AQ62" s="124">
        <f t="shared" si="13"/>
        <v>0</v>
      </c>
      <c r="AR62" s="124">
        <f t="shared" si="14"/>
        <v>0</v>
      </c>
      <c r="AS62" s="124">
        <f t="shared" si="15"/>
        <v>0</v>
      </c>
      <c r="AT62" s="124">
        <f t="shared" si="16"/>
        <v>0</v>
      </c>
      <c r="AU62" s="124">
        <f t="shared" si="17"/>
        <v>0</v>
      </c>
      <c r="AV62" s="124">
        <f t="shared" si="18"/>
        <v>0</v>
      </c>
      <c r="AW62" s="128"/>
      <c r="AX62" s="128"/>
      <c r="AY62" s="56"/>
      <c r="AZ62" s="56"/>
      <c r="BA62" s="56"/>
      <c r="BB62" s="56"/>
      <c r="BC62" s="56"/>
      <c r="BD62" s="56"/>
      <c r="BE62" s="56"/>
      <c r="BF62" s="56"/>
      <c r="BG62" s="56"/>
      <c r="BH62" s="56"/>
      <c r="BI62" s="56"/>
      <c r="BJ62" s="56"/>
      <c r="BK62" s="56"/>
      <c r="BL62" s="56"/>
      <c r="BM62" s="56"/>
      <c r="BN62" s="56"/>
      <c r="BO62" s="56"/>
      <c r="BP62" s="56"/>
    </row>
    <row r="63" spans="1:68" ht="18" customHeight="1" x14ac:dyDescent="0.25">
      <c r="A63" s="294" t="s">
        <v>171</v>
      </c>
      <c r="B63" s="303"/>
      <c r="C63" s="194"/>
      <c r="D63" s="195"/>
      <c r="E63" s="195"/>
      <c r="F63" s="195"/>
      <c r="G63" s="195"/>
      <c r="H63" s="195"/>
      <c r="I63" s="195"/>
      <c r="J63" s="195"/>
      <c r="K63" s="195"/>
      <c r="L63" s="195"/>
      <c r="M63" s="195"/>
      <c r="N63" s="195"/>
      <c r="O63" s="195"/>
      <c r="P63" s="195"/>
      <c r="Q63" s="195"/>
      <c r="R63" s="195"/>
      <c r="S63" s="195"/>
      <c r="T63" s="195"/>
      <c r="U63" s="195"/>
      <c r="V63" s="195"/>
      <c r="W63" s="195"/>
      <c r="X63" s="195"/>
      <c r="Y63" s="195"/>
      <c r="Z63" s="195"/>
      <c r="AA63" s="195"/>
      <c r="AB63" s="195"/>
      <c r="AC63" s="195"/>
      <c r="AD63" s="195"/>
      <c r="AE63" s="195"/>
      <c r="AF63" s="195"/>
      <c r="AG63" s="196"/>
      <c r="AH63" s="329"/>
      <c r="AL63" s="113"/>
      <c r="AM63" s="96"/>
      <c r="AN63" s="126"/>
      <c r="AO63" s="123">
        <f t="shared" si="11"/>
        <v>0</v>
      </c>
      <c r="AP63" s="124">
        <f t="shared" si="12"/>
        <v>0</v>
      </c>
      <c r="AQ63" s="124">
        <f t="shared" si="13"/>
        <v>0</v>
      </c>
      <c r="AR63" s="124">
        <f t="shared" si="14"/>
        <v>0</v>
      </c>
      <c r="AS63" s="124">
        <f t="shared" si="15"/>
        <v>0</v>
      </c>
      <c r="AT63" s="124">
        <f t="shared" si="16"/>
        <v>0</v>
      </c>
      <c r="AU63" s="124">
        <f t="shared" si="17"/>
        <v>0</v>
      </c>
      <c r="AV63" s="124">
        <f t="shared" si="18"/>
        <v>0</v>
      </c>
      <c r="AW63" s="128"/>
      <c r="AX63" s="128"/>
      <c r="AY63" s="56"/>
      <c r="AZ63" s="56"/>
      <c r="BA63" s="56"/>
      <c r="BB63" s="56"/>
      <c r="BC63" s="56"/>
      <c r="BD63" s="56"/>
      <c r="BE63" s="56"/>
      <c r="BF63" s="56"/>
      <c r="BG63" s="56"/>
      <c r="BH63" s="56"/>
      <c r="BI63" s="56"/>
      <c r="BJ63" s="56"/>
      <c r="BK63" s="56"/>
      <c r="BL63" s="56"/>
      <c r="BM63" s="56"/>
      <c r="BN63" s="56"/>
      <c r="BO63" s="56"/>
      <c r="BP63" s="56"/>
    </row>
    <row r="64" spans="1:68" ht="18" customHeight="1" thickBot="1" x14ac:dyDescent="0.3">
      <c r="A64" s="294" t="s">
        <v>172</v>
      </c>
      <c r="B64" s="295"/>
      <c r="C64" s="194"/>
      <c r="D64" s="195"/>
      <c r="E64" s="195"/>
      <c r="F64" s="195"/>
      <c r="G64" s="195"/>
      <c r="H64" s="195"/>
      <c r="I64" s="195"/>
      <c r="J64" s="195"/>
      <c r="K64" s="195"/>
      <c r="L64" s="195"/>
      <c r="M64" s="195"/>
      <c r="N64" s="195"/>
      <c r="O64" s="195"/>
      <c r="P64" s="195"/>
      <c r="Q64" s="195"/>
      <c r="R64" s="195"/>
      <c r="S64" s="195"/>
      <c r="T64" s="195"/>
      <c r="U64" s="195"/>
      <c r="V64" s="195"/>
      <c r="W64" s="195"/>
      <c r="X64" s="195"/>
      <c r="Y64" s="195"/>
      <c r="Z64" s="195"/>
      <c r="AA64" s="195"/>
      <c r="AB64" s="195"/>
      <c r="AC64" s="195"/>
      <c r="AD64" s="195"/>
      <c r="AE64" s="195"/>
      <c r="AF64" s="195"/>
      <c r="AG64" s="196"/>
      <c r="AH64" s="329"/>
      <c r="AL64" s="114"/>
      <c r="AM64" s="115"/>
      <c r="AN64" s="129"/>
      <c r="AO64" s="130">
        <f t="shared" si="11"/>
        <v>0</v>
      </c>
      <c r="AP64" s="131">
        <f t="shared" si="12"/>
        <v>0</v>
      </c>
      <c r="AQ64" s="131">
        <f t="shared" si="13"/>
        <v>0</v>
      </c>
      <c r="AR64" s="131">
        <f t="shared" si="14"/>
        <v>0</v>
      </c>
      <c r="AS64" s="131">
        <f t="shared" si="15"/>
        <v>0</v>
      </c>
      <c r="AT64" s="131">
        <f t="shared" si="16"/>
        <v>0</v>
      </c>
      <c r="AU64" s="131">
        <f t="shared" si="17"/>
        <v>0</v>
      </c>
      <c r="AV64" s="131">
        <f t="shared" si="18"/>
        <v>0</v>
      </c>
      <c r="AW64" s="132"/>
      <c r="AX64" s="132"/>
      <c r="AY64" s="56"/>
      <c r="AZ64" s="56"/>
      <c r="BA64" s="56"/>
      <c r="BB64" s="56"/>
      <c r="BC64" s="56"/>
      <c r="BD64" s="56"/>
      <c r="BE64" s="56"/>
      <c r="BF64" s="56"/>
      <c r="BG64" s="56"/>
      <c r="BH64" s="56"/>
      <c r="BI64" s="56"/>
      <c r="BJ64" s="56"/>
      <c r="BK64" s="56"/>
      <c r="BL64" s="56"/>
      <c r="BM64" s="56"/>
      <c r="BN64" s="56"/>
      <c r="BO64" s="56"/>
      <c r="BP64" s="56"/>
    </row>
    <row r="65" spans="1:68" ht="18" customHeight="1" x14ac:dyDescent="0.25">
      <c r="A65" s="294" t="s">
        <v>198</v>
      </c>
      <c r="B65" s="295"/>
      <c r="C65" s="194"/>
      <c r="D65" s="195"/>
      <c r="E65" s="195"/>
      <c r="F65" s="195"/>
      <c r="G65" s="195"/>
      <c r="H65" s="195"/>
      <c r="I65" s="195"/>
      <c r="J65" s="195"/>
      <c r="K65" s="195"/>
      <c r="L65" s="195"/>
      <c r="M65" s="195"/>
      <c r="N65" s="195"/>
      <c r="O65" s="195"/>
      <c r="P65" s="195"/>
      <c r="Q65" s="195"/>
      <c r="R65" s="195"/>
      <c r="S65" s="195"/>
      <c r="T65" s="195"/>
      <c r="U65" s="195"/>
      <c r="V65" s="195"/>
      <c r="W65" s="195"/>
      <c r="X65" s="195"/>
      <c r="Y65" s="195"/>
      <c r="Z65" s="195"/>
      <c r="AA65" s="195"/>
      <c r="AB65" s="195"/>
      <c r="AC65" s="195"/>
      <c r="AD65" s="195"/>
      <c r="AE65" s="195"/>
      <c r="AF65" s="195"/>
      <c r="AG65" s="196"/>
      <c r="AH65" s="329"/>
      <c r="AL65" s="70"/>
      <c r="AX65" s="56"/>
      <c r="AY65" s="56"/>
      <c r="AZ65" s="56"/>
      <c r="BA65" s="56"/>
      <c r="BB65" s="56"/>
      <c r="BC65" s="56"/>
      <c r="BD65" s="56"/>
      <c r="BE65" s="56"/>
      <c r="BF65" s="56"/>
      <c r="BG65" s="56"/>
      <c r="BH65" s="56"/>
      <c r="BI65" s="56"/>
      <c r="BJ65" s="56"/>
      <c r="BK65" s="56"/>
      <c r="BL65" s="56"/>
      <c r="BM65" s="56"/>
      <c r="BN65" s="56"/>
      <c r="BO65" s="56"/>
      <c r="BP65" s="56"/>
    </row>
    <row r="66" spans="1:68" ht="18" customHeight="1" x14ac:dyDescent="0.25">
      <c r="A66" s="294"/>
      <c r="B66" s="295"/>
      <c r="C66" s="194"/>
      <c r="D66" s="195"/>
      <c r="E66" s="195"/>
      <c r="F66" s="195"/>
      <c r="G66" s="195"/>
      <c r="H66" s="195"/>
      <c r="I66" s="195"/>
      <c r="J66" s="195"/>
      <c r="K66" s="195"/>
      <c r="L66" s="195"/>
      <c r="M66" s="195"/>
      <c r="N66" s="195"/>
      <c r="O66" s="195"/>
      <c r="P66" s="195"/>
      <c r="Q66" s="195"/>
      <c r="R66" s="195"/>
      <c r="S66" s="195"/>
      <c r="T66" s="195"/>
      <c r="U66" s="195"/>
      <c r="V66" s="195"/>
      <c r="W66" s="195"/>
      <c r="X66" s="195"/>
      <c r="Y66" s="195"/>
      <c r="Z66" s="195"/>
      <c r="AA66" s="195"/>
      <c r="AB66" s="195"/>
      <c r="AC66" s="195"/>
      <c r="AD66" s="195"/>
      <c r="AE66" s="195"/>
      <c r="AF66" s="195"/>
      <c r="AG66" s="196"/>
      <c r="AH66" s="329"/>
      <c r="AL66" s="70"/>
      <c r="AX66" s="56"/>
      <c r="AY66" s="56"/>
      <c r="AZ66" s="56"/>
      <c r="BA66" s="56"/>
      <c r="BB66" s="56"/>
      <c r="BC66" s="56"/>
      <c r="BD66" s="56"/>
      <c r="BE66" s="56"/>
      <c r="BF66" s="56"/>
      <c r="BG66" s="56"/>
      <c r="BH66" s="56"/>
      <c r="BI66" s="56"/>
      <c r="BJ66" s="56"/>
      <c r="BK66" s="56"/>
      <c r="BL66" s="56"/>
      <c r="BM66" s="56"/>
      <c r="BN66" s="56"/>
      <c r="BO66" s="56"/>
      <c r="BP66" s="56"/>
    </row>
    <row r="67" spans="1:68" ht="18" customHeight="1" x14ac:dyDescent="0.25">
      <c r="A67" s="294"/>
      <c r="B67" s="295"/>
      <c r="C67" s="194"/>
      <c r="D67" s="195"/>
      <c r="E67" s="195"/>
      <c r="F67" s="195"/>
      <c r="G67" s="195"/>
      <c r="H67" s="195"/>
      <c r="I67" s="195"/>
      <c r="J67" s="195"/>
      <c r="K67" s="195"/>
      <c r="L67" s="195"/>
      <c r="M67" s="195"/>
      <c r="N67" s="195"/>
      <c r="O67" s="195"/>
      <c r="P67" s="195"/>
      <c r="Q67" s="195"/>
      <c r="R67" s="195"/>
      <c r="S67" s="195"/>
      <c r="T67" s="195"/>
      <c r="U67" s="195"/>
      <c r="V67" s="195"/>
      <c r="W67" s="195"/>
      <c r="X67" s="195"/>
      <c r="Y67" s="195"/>
      <c r="Z67" s="195"/>
      <c r="AA67" s="195"/>
      <c r="AB67" s="195"/>
      <c r="AC67" s="195"/>
      <c r="AD67" s="195"/>
      <c r="AE67" s="195"/>
      <c r="AF67" s="195"/>
      <c r="AG67" s="196"/>
      <c r="AH67" s="329"/>
      <c r="AL67" s="70"/>
      <c r="AX67" s="56"/>
      <c r="AY67" s="56"/>
      <c r="AZ67" s="56"/>
      <c r="BA67" s="56"/>
      <c r="BB67" s="56"/>
      <c r="BC67" s="56"/>
      <c r="BD67" s="56"/>
      <c r="BE67" s="56"/>
      <c r="BF67" s="56"/>
      <c r="BG67" s="56"/>
      <c r="BH67" s="56"/>
      <c r="BI67" s="56"/>
      <c r="BJ67" s="56"/>
      <c r="BK67" s="56"/>
      <c r="BL67" s="56"/>
      <c r="BM67" s="56"/>
      <c r="BN67" s="56"/>
      <c r="BO67" s="56"/>
      <c r="BP67" s="56"/>
    </row>
    <row r="68" spans="1:68" ht="18" customHeight="1" x14ac:dyDescent="0.25">
      <c r="A68" s="294"/>
      <c r="B68" s="295"/>
      <c r="C68" s="194"/>
      <c r="D68" s="195"/>
      <c r="E68" s="195"/>
      <c r="F68" s="195"/>
      <c r="G68" s="195"/>
      <c r="H68" s="195"/>
      <c r="I68" s="195"/>
      <c r="J68" s="195"/>
      <c r="K68" s="195"/>
      <c r="L68" s="195"/>
      <c r="M68" s="195"/>
      <c r="N68" s="195"/>
      <c r="O68" s="195"/>
      <c r="P68" s="195"/>
      <c r="Q68" s="195"/>
      <c r="R68" s="195"/>
      <c r="S68" s="195"/>
      <c r="T68" s="195"/>
      <c r="U68" s="195"/>
      <c r="V68" s="195"/>
      <c r="W68" s="195"/>
      <c r="X68" s="195"/>
      <c r="Y68" s="195"/>
      <c r="Z68" s="195"/>
      <c r="AA68" s="195"/>
      <c r="AB68" s="195"/>
      <c r="AC68" s="195"/>
      <c r="AD68" s="195"/>
      <c r="AE68" s="195"/>
      <c r="AF68" s="195"/>
      <c r="AG68" s="196"/>
      <c r="AH68" s="329"/>
      <c r="AL68" s="70"/>
      <c r="AX68" s="56"/>
      <c r="AY68" s="56"/>
      <c r="AZ68" s="56"/>
      <c r="BA68" s="56"/>
      <c r="BB68" s="56"/>
      <c r="BC68" s="56"/>
      <c r="BD68" s="56"/>
      <c r="BE68" s="56"/>
      <c r="BF68" s="56"/>
      <c r="BG68" s="56"/>
      <c r="BH68" s="56"/>
      <c r="BI68" s="56"/>
      <c r="BJ68" s="56"/>
      <c r="BK68" s="56"/>
      <c r="BL68" s="56"/>
      <c r="BM68" s="56"/>
      <c r="BN68" s="56"/>
      <c r="BO68" s="56"/>
      <c r="BP68" s="56"/>
    </row>
    <row r="69" spans="1:68" ht="18" customHeight="1" thickBot="1" x14ac:dyDescent="0.3">
      <c r="A69" s="298"/>
      <c r="B69" s="299"/>
      <c r="C69" s="185"/>
      <c r="D69" s="186"/>
      <c r="E69" s="186"/>
      <c r="F69" s="186"/>
      <c r="G69" s="186"/>
      <c r="H69" s="186"/>
      <c r="I69" s="186"/>
      <c r="J69" s="186"/>
      <c r="K69" s="186"/>
      <c r="L69" s="186"/>
      <c r="M69" s="186"/>
      <c r="N69" s="186"/>
      <c r="O69" s="186"/>
      <c r="P69" s="186"/>
      <c r="Q69" s="186"/>
      <c r="R69" s="186"/>
      <c r="S69" s="186"/>
      <c r="T69" s="186"/>
      <c r="U69" s="186"/>
      <c r="V69" s="186"/>
      <c r="W69" s="186"/>
      <c r="X69" s="186"/>
      <c r="Y69" s="186"/>
      <c r="Z69" s="186"/>
      <c r="AA69" s="186"/>
      <c r="AB69" s="186"/>
      <c r="AC69" s="186"/>
      <c r="AD69" s="186"/>
      <c r="AE69" s="186"/>
      <c r="AF69" s="186"/>
      <c r="AG69" s="187"/>
      <c r="AH69" s="330"/>
      <c r="AL69" s="70"/>
      <c r="AX69" s="56"/>
      <c r="AY69" s="56"/>
      <c r="AZ69" s="56"/>
      <c r="BA69" s="56"/>
      <c r="BB69" s="56"/>
      <c r="BC69" s="56"/>
      <c r="BD69" s="56"/>
      <c r="BE69" s="56"/>
      <c r="BF69" s="56"/>
      <c r="BG69" s="56"/>
      <c r="BH69" s="56"/>
      <c r="BI69" s="56"/>
      <c r="BJ69" s="56"/>
      <c r="BK69" s="56"/>
      <c r="BL69" s="56"/>
      <c r="BM69" s="56"/>
      <c r="BN69" s="56"/>
      <c r="BO69" s="56"/>
      <c r="BP69" s="56"/>
    </row>
    <row r="70" spans="1:68" ht="18" customHeight="1" x14ac:dyDescent="0.25">
      <c r="A70" s="106"/>
      <c r="B70" s="106"/>
      <c r="C70" s="106"/>
      <c r="D70" s="106"/>
      <c r="E70" s="106"/>
      <c r="F70" s="106"/>
      <c r="G70" s="106"/>
      <c r="H70" s="106"/>
      <c r="I70" s="106"/>
      <c r="J70" s="106"/>
      <c r="K70" s="106"/>
      <c r="L70" s="106"/>
      <c r="M70" s="106"/>
      <c r="N70" s="106"/>
      <c r="O70" s="106"/>
      <c r="P70" s="106"/>
      <c r="Q70" s="106"/>
      <c r="R70" s="106"/>
      <c r="S70" s="106"/>
      <c r="T70" s="106"/>
      <c r="U70" s="106"/>
      <c r="V70" s="106"/>
      <c r="W70" s="106"/>
      <c r="X70" s="106"/>
      <c r="Y70" s="106"/>
      <c r="Z70" s="106"/>
      <c r="AA70" s="106"/>
      <c r="AB70" s="106"/>
      <c r="AC70" s="106"/>
      <c r="AD70" s="106"/>
      <c r="AE70" s="106"/>
      <c r="AF70" s="106"/>
      <c r="AG70" s="106"/>
      <c r="AL70" s="70"/>
      <c r="AX70" s="56"/>
      <c r="AY70" s="56"/>
      <c r="AZ70" s="56"/>
      <c r="BA70" s="56"/>
      <c r="BB70" s="56"/>
      <c r="BC70" s="56"/>
      <c r="BD70" s="56"/>
      <c r="BE70" s="56"/>
      <c r="BF70" s="56"/>
      <c r="BG70" s="56"/>
      <c r="BH70" s="56"/>
      <c r="BI70" s="56"/>
      <c r="BJ70" s="56"/>
      <c r="BK70" s="56"/>
      <c r="BL70" s="56"/>
      <c r="BM70" s="56"/>
      <c r="BN70" s="56"/>
      <c r="BO70" s="56"/>
      <c r="BP70" s="56"/>
    </row>
    <row r="71" spans="1:68" ht="18" customHeight="1" x14ac:dyDescent="0.25">
      <c r="AL71" s="63"/>
      <c r="AX71" s="56"/>
      <c r="AY71" s="56"/>
      <c r="AZ71" s="56"/>
      <c r="BA71" s="56"/>
      <c r="BB71" s="56"/>
      <c r="BC71" s="56"/>
      <c r="BD71" s="56"/>
      <c r="BE71" s="56"/>
      <c r="BF71" s="56"/>
      <c r="BG71" s="56"/>
      <c r="BH71" s="56"/>
      <c r="BI71" s="56"/>
      <c r="BJ71" s="56"/>
      <c r="BK71" s="56"/>
      <c r="BL71" s="56"/>
      <c r="BM71" s="56"/>
      <c r="BN71" s="56"/>
      <c r="BO71" s="56"/>
      <c r="BP71" s="61" t="s">
        <v>176</v>
      </c>
    </row>
    <row r="72" spans="1:68" ht="18" customHeight="1" x14ac:dyDescent="0.25">
      <c r="AL72" s="63"/>
      <c r="AX72" s="56"/>
      <c r="AY72" s="56"/>
      <c r="AZ72" s="56"/>
      <c r="BA72" s="56"/>
      <c r="BB72" s="56"/>
      <c r="BC72" s="56"/>
      <c r="BD72" s="56"/>
      <c r="BE72" s="56"/>
      <c r="BF72" s="56"/>
      <c r="BG72" s="56"/>
      <c r="BH72" s="56"/>
      <c r="BI72" s="56"/>
      <c r="BJ72" s="56"/>
      <c r="BK72" s="56"/>
      <c r="BL72" s="56"/>
      <c r="BM72" s="56"/>
      <c r="BN72" s="56"/>
      <c r="BO72" s="56"/>
      <c r="BP72" s="62"/>
    </row>
    <row r="73" spans="1:68" ht="18" customHeight="1" x14ac:dyDescent="0.25">
      <c r="AL73" s="63"/>
      <c r="AX73" s="56"/>
      <c r="AY73" s="56"/>
      <c r="AZ73" s="56"/>
      <c r="BA73" s="56"/>
      <c r="BB73" s="56"/>
      <c r="BC73" s="56"/>
      <c r="BD73" s="56"/>
      <c r="BE73" s="56"/>
      <c r="BF73" s="56"/>
      <c r="BG73" s="56"/>
      <c r="BH73" s="56"/>
      <c r="BI73" s="56"/>
      <c r="BJ73" s="56"/>
      <c r="BK73" s="56"/>
      <c r="BL73" s="56"/>
      <c r="BM73" s="56"/>
      <c r="BN73" s="56"/>
      <c r="BO73" s="56"/>
      <c r="BP73" s="62"/>
    </row>
    <row r="74" spans="1:68" ht="18" customHeight="1" x14ac:dyDescent="0.25">
      <c r="AL74" s="63"/>
      <c r="AX74" s="56"/>
      <c r="AY74" s="56"/>
      <c r="AZ74" s="56"/>
      <c r="BA74" s="56"/>
      <c r="BB74" s="56"/>
      <c r="BC74" s="56"/>
      <c r="BD74" s="56"/>
      <c r="BE74" s="56"/>
      <c r="BF74" s="56"/>
      <c r="BG74" s="56"/>
      <c r="BH74" s="56"/>
      <c r="BI74" s="56"/>
      <c r="BJ74" s="56"/>
      <c r="BK74" s="56"/>
      <c r="BL74" s="56"/>
      <c r="BM74" s="56"/>
      <c r="BN74" s="56"/>
      <c r="BO74" s="56"/>
      <c r="BP74" s="62"/>
    </row>
    <row r="75" spans="1:68" ht="18" customHeight="1" x14ac:dyDescent="0.25">
      <c r="AL75" s="63"/>
      <c r="AX75" s="56"/>
      <c r="AY75" s="56"/>
      <c r="AZ75" s="56"/>
      <c r="BA75" s="56"/>
      <c r="BB75" s="56"/>
      <c r="BC75" s="56"/>
      <c r="BD75" s="56"/>
      <c r="BE75" s="56"/>
      <c r="BF75" s="56"/>
      <c r="BG75" s="56"/>
      <c r="BH75" s="56"/>
      <c r="BI75" s="56"/>
      <c r="BJ75" s="56"/>
      <c r="BK75" s="56"/>
      <c r="BL75" s="56"/>
      <c r="BM75" s="56"/>
      <c r="BN75" s="56"/>
      <c r="BO75" s="56"/>
      <c r="BP75" s="62" t="s">
        <v>121</v>
      </c>
    </row>
    <row r="76" spans="1:68" ht="18" customHeight="1" x14ac:dyDescent="0.25">
      <c r="AL76" s="63"/>
      <c r="AX76" s="56"/>
      <c r="AY76" s="56"/>
      <c r="AZ76" s="56"/>
      <c r="BA76" s="56"/>
      <c r="BB76" s="56"/>
      <c r="BC76" s="56"/>
      <c r="BD76" s="56"/>
      <c r="BE76" s="56"/>
      <c r="BF76" s="56"/>
      <c r="BG76" s="56"/>
      <c r="BH76" s="56"/>
      <c r="BI76" s="56"/>
      <c r="BJ76" s="56"/>
      <c r="BK76" s="56"/>
      <c r="BL76" s="56"/>
      <c r="BM76" s="56"/>
      <c r="BN76" s="56"/>
      <c r="BO76" s="56"/>
      <c r="BP76" s="62" t="s">
        <v>123</v>
      </c>
    </row>
    <row r="77" spans="1:68" ht="18" customHeight="1" x14ac:dyDescent="0.25">
      <c r="AL77" s="63"/>
      <c r="AX77" s="56"/>
      <c r="AY77" s="56"/>
      <c r="AZ77" s="56"/>
      <c r="BA77" s="56"/>
      <c r="BB77" s="56"/>
      <c r="BC77" s="56"/>
      <c r="BD77" s="56"/>
      <c r="BE77" s="56"/>
      <c r="BF77" s="56"/>
      <c r="BG77" s="56"/>
      <c r="BH77" s="56"/>
      <c r="BI77" s="56"/>
      <c r="BJ77" s="56"/>
      <c r="BK77" s="56"/>
      <c r="BL77" s="56"/>
      <c r="BM77" s="56"/>
      <c r="BN77" s="56"/>
      <c r="BO77" s="56"/>
      <c r="BP77" s="62" t="s">
        <v>178</v>
      </c>
    </row>
    <row r="78" spans="1:68" ht="18" customHeight="1" x14ac:dyDescent="0.25">
      <c r="AL78" s="63"/>
      <c r="AX78" s="56"/>
      <c r="AY78" s="56"/>
      <c r="AZ78" s="56"/>
      <c r="BA78" s="56"/>
      <c r="BB78" s="56"/>
      <c r="BC78" s="56"/>
      <c r="BD78" s="56"/>
      <c r="BE78" s="56"/>
      <c r="BF78" s="56"/>
      <c r="BG78" s="56"/>
      <c r="BH78" s="56"/>
      <c r="BI78" s="56"/>
      <c r="BJ78" s="56"/>
      <c r="BK78" s="56"/>
      <c r="BL78" s="56"/>
      <c r="BM78" s="56"/>
      <c r="BN78" s="56"/>
      <c r="BO78" s="56"/>
      <c r="BP78" s="62" t="s">
        <v>179</v>
      </c>
    </row>
    <row r="79" spans="1:68" ht="18" customHeight="1" x14ac:dyDescent="0.25">
      <c r="AL79" s="63"/>
      <c r="AX79" s="56"/>
      <c r="AY79" s="56"/>
      <c r="AZ79" s="56"/>
      <c r="BA79" s="56"/>
      <c r="BB79" s="56"/>
      <c r="BC79" s="56"/>
      <c r="BD79" s="56"/>
      <c r="BE79" s="56"/>
      <c r="BF79" s="56"/>
      <c r="BG79" s="56"/>
      <c r="BH79" s="56"/>
      <c r="BI79" s="56"/>
      <c r="BJ79" s="56"/>
      <c r="BK79" s="56"/>
      <c r="BL79" s="56"/>
      <c r="BM79" s="56"/>
      <c r="BN79" s="56"/>
      <c r="BO79" s="56"/>
      <c r="BP79" s="62" t="s">
        <v>180</v>
      </c>
    </row>
    <row r="80" spans="1:68" ht="18" customHeight="1" x14ac:dyDescent="0.25">
      <c r="AL80" s="63"/>
      <c r="AX80" s="56"/>
      <c r="AY80" s="56"/>
      <c r="AZ80" s="56"/>
      <c r="BA80" s="56"/>
      <c r="BB80" s="56"/>
      <c r="BC80" s="56"/>
      <c r="BD80" s="56"/>
      <c r="BE80" s="56"/>
      <c r="BF80" s="56"/>
      <c r="BG80" s="56"/>
      <c r="BH80" s="56"/>
      <c r="BI80" s="56"/>
      <c r="BJ80" s="56"/>
      <c r="BK80" s="56"/>
      <c r="BL80" s="56"/>
      <c r="BM80" s="56"/>
      <c r="BN80" s="56"/>
      <c r="BO80" s="56"/>
      <c r="BP80" s="62" t="s">
        <v>181</v>
      </c>
    </row>
    <row r="81" spans="2:68" x14ac:dyDescent="0.25">
      <c r="AL81" s="63"/>
      <c r="AX81" s="56"/>
      <c r="AY81" s="56"/>
      <c r="AZ81" s="56"/>
      <c r="BA81" s="56"/>
      <c r="BB81" s="56"/>
      <c r="BC81" s="56"/>
      <c r="BD81" s="56"/>
      <c r="BE81" s="56"/>
      <c r="BF81" s="56"/>
      <c r="BG81" s="56"/>
      <c r="BH81" s="56"/>
      <c r="BI81" s="56"/>
      <c r="BJ81" s="56"/>
      <c r="BK81" s="56"/>
      <c r="BL81" s="56"/>
      <c r="BM81" s="56"/>
      <c r="BN81" s="56"/>
      <c r="BO81" s="56"/>
      <c r="BP81" s="62" t="s">
        <v>182</v>
      </c>
    </row>
    <row r="82" spans="2:68" x14ac:dyDescent="0.25">
      <c r="AL82" s="63"/>
      <c r="AX82" s="56"/>
      <c r="AY82" s="56"/>
      <c r="AZ82" s="56"/>
      <c r="BA82" s="56"/>
      <c r="BB82" s="56"/>
      <c r="BC82" s="56"/>
      <c r="BD82" s="56"/>
      <c r="BE82" s="56"/>
      <c r="BF82" s="56"/>
      <c r="BG82" s="56"/>
      <c r="BH82" s="56"/>
      <c r="BI82" s="56"/>
      <c r="BJ82" s="56"/>
      <c r="BK82" s="56"/>
      <c r="BL82" s="56"/>
      <c r="BM82" s="56"/>
      <c r="BN82" s="56"/>
      <c r="BO82" s="56"/>
      <c r="BP82" s="62" t="s">
        <v>183</v>
      </c>
    </row>
    <row r="83" spans="2:68" x14ac:dyDescent="0.25">
      <c r="B83" s="64"/>
      <c r="AL83" s="63"/>
      <c r="AM83" s="56"/>
      <c r="AN83" s="56"/>
      <c r="AO83" s="56"/>
      <c r="AP83" s="56"/>
      <c r="AQ83" s="56"/>
      <c r="AR83" s="56"/>
      <c r="AS83" s="56"/>
      <c r="AT83" s="56"/>
      <c r="AU83" s="56"/>
      <c r="AV83" s="56"/>
      <c r="AW83" s="56"/>
      <c r="AX83" s="56"/>
      <c r="AY83" s="56"/>
      <c r="AZ83" s="56"/>
      <c r="BA83" s="56"/>
      <c r="BB83" s="56"/>
      <c r="BC83" s="56"/>
      <c r="BD83" s="56"/>
      <c r="BE83" s="56"/>
      <c r="BF83" s="56"/>
      <c r="BG83" s="56"/>
      <c r="BH83" s="56"/>
      <c r="BI83" s="56"/>
      <c r="BJ83" s="56"/>
      <c r="BK83" s="56"/>
      <c r="BL83" s="56"/>
      <c r="BM83" s="56"/>
      <c r="BN83" s="56"/>
      <c r="BO83" s="56"/>
      <c r="BP83" s="62" t="s">
        <v>184</v>
      </c>
    </row>
    <row r="84" spans="2:68" x14ac:dyDescent="0.25">
      <c r="AL84" s="63"/>
      <c r="AM84" s="56"/>
      <c r="AN84" s="56"/>
      <c r="AO84" s="56"/>
      <c r="AP84" s="56"/>
      <c r="AQ84" s="56"/>
      <c r="AR84" s="56"/>
      <c r="AS84" s="56"/>
      <c r="AT84" s="56"/>
      <c r="AU84" s="56"/>
      <c r="AV84" s="56"/>
      <c r="AW84" s="56"/>
      <c r="AX84" s="56"/>
      <c r="AY84" s="56"/>
      <c r="AZ84" s="56"/>
      <c r="BA84" s="56"/>
      <c r="BB84" s="56"/>
      <c r="BC84" s="56"/>
      <c r="BD84" s="56"/>
      <c r="BE84" s="56"/>
      <c r="BF84" s="56"/>
      <c r="BG84" s="56"/>
      <c r="BH84" s="56"/>
      <c r="BI84" s="56"/>
      <c r="BJ84" s="56"/>
      <c r="BK84" s="56"/>
      <c r="BL84" s="56"/>
      <c r="BM84" s="56"/>
      <c r="BN84" s="56"/>
      <c r="BO84" s="56"/>
      <c r="BP84" s="62" t="s">
        <v>185</v>
      </c>
    </row>
    <row r="85" spans="2:68" x14ac:dyDescent="0.25">
      <c r="AL85" s="63"/>
      <c r="AM85" s="56"/>
      <c r="AN85" s="56"/>
      <c r="AO85" s="56"/>
      <c r="AP85" s="56"/>
      <c r="AQ85" s="56"/>
      <c r="AR85" s="56"/>
      <c r="AS85" s="56"/>
      <c r="AT85" s="56"/>
      <c r="AU85" s="56"/>
      <c r="AV85" s="56"/>
      <c r="AW85" s="56"/>
      <c r="AX85" s="56"/>
      <c r="AY85" s="56"/>
      <c r="AZ85" s="56"/>
      <c r="BA85" s="56"/>
      <c r="BB85" s="56"/>
      <c r="BC85" s="56"/>
      <c r="BD85" s="56"/>
      <c r="BE85" s="56"/>
      <c r="BF85" s="56"/>
      <c r="BG85" s="56"/>
      <c r="BH85" s="56"/>
      <c r="BI85" s="56"/>
      <c r="BJ85" s="56"/>
      <c r="BK85" s="56"/>
      <c r="BL85" s="56"/>
      <c r="BM85" s="56"/>
      <c r="BN85" s="56"/>
      <c r="BO85" s="56"/>
      <c r="BP85" s="62" t="s">
        <v>186</v>
      </c>
    </row>
    <row r="86" spans="2:68" x14ac:dyDescent="0.25">
      <c r="AL86" s="63"/>
      <c r="AM86" s="56"/>
      <c r="AN86" s="56"/>
      <c r="AO86" s="56"/>
      <c r="AP86" s="56"/>
      <c r="AQ86" s="56"/>
      <c r="AR86" s="56"/>
      <c r="AS86" s="56"/>
      <c r="AT86" s="56"/>
      <c r="AU86" s="56"/>
      <c r="AV86" s="56"/>
      <c r="AW86" s="56"/>
      <c r="AX86" s="56"/>
      <c r="AY86" s="56"/>
      <c r="AZ86" s="56"/>
      <c r="BA86" s="56"/>
      <c r="BB86" s="56"/>
      <c r="BC86" s="56"/>
      <c r="BD86" s="56"/>
      <c r="BE86" s="56"/>
      <c r="BF86" s="56"/>
      <c r="BG86" s="56"/>
      <c r="BH86" s="56"/>
      <c r="BI86" s="56"/>
      <c r="BJ86" s="56"/>
      <c r="BK86" s="56"/>
      <c r="BL86" s="56"/>
      <c r="BM86" s="56"/>
      <c r="BN86" s="56"/>
      <c r="BO86" s="56"/>
      <c r="BP86" s="65"/>
    </row>
    <row r="87" spans="2:68" x14ac:dyDescent="0.25">
      <c r="AL87" s="63"/>
      <c r="AM87" s="56"/>
      <c r="AN87" s="56"/>
      <c r="AO87" s="56"/>
      <c r="AP87" s="56"/>
      <c r="AQ87" s="56"/>
      <c r="AR87" s="56"/>
      <c r="AS87" s="56"/>
      <c r="AT87" s="56"/>
      <c r="AU87" s="56"/>
      <c r="AV87" s="56"/>
      <c r="AW87" s="56"/>
      <c r="AX87" s="56"/>
      <c r="AY87" s="56"/>
      <c r="AZ87" s="56"/>
      <c r="BA87" s="56"/>
      <c r="BB87" s="56"/>
      <c r="BC87" s="56"/>
      <c r="BD87" s="56"/>
      <c r="BE87" s="56"/>
      <c r="BF87" s="56"/>
      <c r="BG87" s="56"/>
      <c r="BH87" s="56"/>
      <c r="BI87" s="56"/>
      <c r="BJ87" s="56"/>
      <c r="BK87" s="56"/>
      <c r="BL87" s="56"/>
      <c r="BM87" s="56"/>
      <c r="BN87" s="56"/>
      <c r="BO87" s="56"/>
      <c r="BP87" s="56"/>
    </row>
    <row r="88" spans="2:68" x14ac:dyDescent="0.25">
      <c r="AL88" s="63"/>
      <c r="AM88" s="56"/>
      <c r="AN88" s="56"/>
      <c r="AO88" s="56"/>
      <c r="AP88" s="56"/>
      <c r="AQ88" s="56"/>
      <c r="AR88" s="56"/>
      <c r="AS88" s="56"/>
      <c r="AT88" s="56"/>
      <c r="AU88" s="56"/>
      <c r="AV88" s="56"/>
      <c r="AW88" s="56"/>
      <c r="AX88" s="56"/>
      <c r="AY88" s="56"/>
      <c r="AZ88" s="56"/>
      <c r="BA88" s="56"/>
      <c r="BB88" s="56"/>
      <c r="BC88" s="56"/>
      <c r="BD88" s="56"/>
      <c r="BE88" s="56"/>
      <c r="BF88" s="56"/>
      <c r="BG88" s="56"/>
      <c r="BH88" s="56"/>
      <c r="BI88" s="56"/>
      <c r="BJ88" s="56"/>
      <c r="BK88" s="56"/>
      <c r="BL88" s="56"/>
      <c r="BM88" s="56"/>
      <c r="BN88" s="56"/>
      <c r="BO88" s="56"/>
      <c r="BP88" s="56"/>
    </row>
    <row r="89" spans="2:68" x14ac:dyDescent="0.25">
      <c r="AL89" s="63"/>
      <c r="AM89" s="56"/>
      <c r="AN89" s="56"/>
      <c r="AO89" s="56"/>
      <c r="AP89" s="56"/>
      <c r="AQ89" s="56"/>
      <c r="AR89" s="56"/>
      <c r="AS89" s="56"/>
      <c r="AT89" s="56"/>
      <c r="AU89" s="56"/>
      <c r="AV89" s="56"/>
      <c r="AW89" s="56"/>
      <c r="AX89" s="56"/>
      <c r="AY89" s="56"/>
      <c r="AZ89" s="56"/>
      <c r="BA89" s="56"/>
      <c r="BB89" s="56"/>
      <c r="BC89" s="56"/>
      <c r="BD89" s="56"/>
      <c r="BE89" s="56"/>
      <c r="BF89" s="56"/>
      <c r="BG89" s="56"/>
      <c r="BH89" s="56"/>
      <c r="BI89" s="56"/>
      <c r="BJ89" s="56"/>
      <c r="BK89" s="56"/>
      <c r="BL89" s="56"/>
      <c r="BM89" s="56"/>
      <c r="BN89" s="56"/>
      <c r="BO89" s="56"/>
      <c r="BP89" s="56"/>
    </row>
    <row r="90" spans="2:68" x14ac:dyDescent="0.25">
      <c r="AL90" s="63"/>
      <c r="AM90" s="56"/>
      <c r="AN90" s="56"/>
      <c r="AO90" s="56"/>
      <c r="AP90" s="56"/>
      <c r="AQ90" s="56"/>
      <c r="AR90" s="56"/>
      <c r="AS90" s="56"/>
      <c r="AT90" s="56"/>
      <c r="AU90" s="56"/>
      <c r="AV90" s="56"/>
      <c r="AW90" s="56"/>
      <c r="AX90" s="56"/>
      <c r="AY90" s="56"/>
      <c r="AZ90" s="56"/>
      <c r="BA90" s="56"/>
      <c r="BB90" s="56"/>
      <c r="BC90" s="56"/>
      <c r="BD90" s="56"/>
      <c r="BE90" s="56"/>
      <c r="BF90" s="56"/>
      <c r="BG90" s="56"/>
      <c r="BH90" s="56"/>
      <c r="BI90" s="56"/>
      <c r="BJ90" s="56"/>
      <c r="BK90" s="56"/>
      <c r="BL90" s="56"/>
      <c r="BM90" s="56"/>
      <c r="BN90" s="56"/>
      <c r="BO90" s="56"/>
      <c r="BP90" s="56"/>
    </row>
    <row r="91" spans="2:68" x14ac:dyDescent="0.25">
      <c r="AL91" s="63"/>
      <c r="AM91" s="56"/>
      <c r="AN91" s="56"/>
      <c r="AO91" s="56"/>
      <c r="AP91" s="56"/>
      <c r="AQ91" s="56"/>
      <c r="AR91" s="56"/>
      <c r="AS91" s="56"/>
      <c r="AT91" s="56"/>
      <c r="AU91" s="56"/>
      <c r="AV91" s="56"/>
      <c r="AW91" s="56"/>
      <c r="AX91" s="56"/>
      <c r="AY91" s="56"/>
      <c r="AZ91" s="56"/>
      <c r="BA91" s="56"/>
      <c r="BB91" s="56"/>
      <c r="BC91" s="56"/>
      <c r="BD91" s="56"/>
      <c r="BE91" s="56"/>
      <c r="BF91" s="56"/>
      <c r="BG91" s="56"/>
      <c r="BH91" s="56"/>
      <c r="BI91" s="56"/>
      <c r="BJ91" s="56"/>
      <c r="BK91" s="56"/>
      <c r="BL91" s="56"/>
      <c r="BM91" s="56"/>
      <c r="BN91" s="56"/>
      <c r="BO91" s="56"/>
      <c r="BP91" s="56"/>
    </row>
    <row r="92" spans="2:68" x14ac:dyDescent="0.25">
      <c r="AM92" s="56"/>
      <c r="AN92" s="56"/>
      <c r="AO92" s="56"/>
      <c r="AP92" s="56"/>
      <c r="AQ92" s="56"/>
      <c r="AR92" s="56"/>
      <c r="AS92" s="56"/>
      <c r="AT92" s="56"/>
      <c r="AU92" s="56"/>
      <c r="AV92" s="56"/>
      <c r="AW92" s="56"/>
      <c r="AY92" s="56"/>
      <c r="AZ92" s="56"/>
      <c r="BA92" s="56"/>
      <c r="BB92" s="56"/>
      <c r="BC92" s="56"/>
      <c r="BD92" s="56"/>
      <c r="BE92" s="56"/>
      <c r="BF92" s="56"/>
      <c r="BG92" s="56"/>
      <c r="BH92" s="56"/>
      <c r="BI92" s="56"/>
      <c r="BJ92" s="56"/>
      <c r="BK92" s="56"/>
      <c r="BL92" s="56"/>
      <c r="BM92" s="56"/>
      <c r="BN92" s="56"/>
      <c r="BO92" s="56"/>
      <c r="BP92" s="56"/>
    </row>
    <row r="93" spans="2:68" x14ac:dyDescent="0.25">
      <c r="AM93" s="56"/>
      <c r="AN93" s="56"/>
      <c r="AO93" s="56"/>
      <c r="AP93" s="56"/>
      <c r="AQ93" s="56"/>
      <c r="AR93" s="56"/>
      <c r="AS93" s="56"/>
      <c r="AT93" s="56"/>
      <c r="AU93" s="56"/>
      <c r="AV93" s="56"/>
      <c r="AW93" s="56"/>
      <c r="AY93" s="56"/>
      <c r="AZ93" s="56"/>
      <c r="BA93" s="56"/>
      <c r="BB93" s="56"/>
      <c r="BC93" s="56"/>
      <c r="BD93" s="56"/>
      <c r="BE93" s="56"/>
      <c r="BF93" s="56"/>
      <c r="BG93" s="56"/>
      <c r="BH93" s="56"/>
      <c r="BI93" s="56"/>
      <c r="BJ93" s="56"/>
      <c r="BK93" s="56"/>
      <c r="BL93" s="56"/>
      <c r="BM93" s="56"/>
      <c r="BN93" s="56"/>
      <c r="BP93" s="56"/>
    </row>
    <row r="94" spans="2:68" x14ac:dyDescent="0.25">
      <c r="B94" s="66"/>
      <c r="AY94" s="56"/>
      <c r="AZ94" s="56"/>
      <c r="BA94" s="56"/>
      <c r="BB94" s="56"/>
      <c r="BC94" s="56"/>
      <c r="BD94" s="56"/>
      <c r="BE94" s="56"/>
      <c r="BF94" s="56"/>
      <c r="BG94" s="56"/>
      <c r="BH94" s="56"/>
      <c r="BI94" s="56"/>
      <c r="BJ94" s="56"/>
      <c r="BK94" s="56"/>
      <c r="BL94" s="56"/>
      <c r="BM94" s="56"/>
      <c r="BN94" s="56"/>
      <c r="BP94" s="56"/>
    </row>
    <row r="95" spans="2:68" x14ac:dyDescent="0.25">
      <c r="B95" s="66"/>
    </row>
    <row r="96" spans="2:68" x14ac:dyDescent="0.25">
      <c r="B96" s="66"/>
    </row>
    <row r="97" spans="2:2" x14ac:dyDescent="0.25">
      <c r="B97" s="66"/>
    </row>
    <row r="98" spans="2:2" x14ac:dyDescent="0.25">
      <c r="B98" s="66"/>
    </row>
    <row r="99" spans="2:2" x14ac:dyDescent="0.25">
      <c r="B99" s="66"/>
    </row>
  </sheetData>
  <mergeCells count="73">
    <mergeCell ref="AL4:AX4"/>
    <mergeCell ref="AH49:AH54"/>
    <mergeCell ref="AH56:AH69"/>
    <mergeCell ref="AL5:AL12"/>
    <mergeCell ref="AX5:AX12"/>
    <mergeCell ref="AH7:AH12"/>
    <mergeCell ref="AM12:AN12"/>
    <mergeCell ref="AH17:AH18"/>
    <mergeCell ref="AH26:AH32"/>
    <mergeCell ref="AH34:AH40"/>
    <mergeCell ref="AH42:AH47"/>
    <mergeCell ref="AH23:AH24"/>
    <mergeCell ref="AH14:AH15"/>
    <mergeCell ref="AH20:AH21"/>
    <mergeCell ref="AT5:AT11"/>
    <mergeCell ref="AU5:AU11"/>
    <mergeCell ref="A1:B4"/>
    <mergeCell ref="C1:Y4"/>
    <mergeCell ref="C6:J6"/>
    <mergeCell ref="C7:D7"/>
    <mergeCell ref="E7:F7"/>
    <mergeCell ref="G7:H7"/>
    <mergeCell ref="I7:J7"/>
    <mergeCell ref="Z1:AG1"/>
    <mergeCell ref="Z2:AG2"/>
    <mergeCell ref="Z3:AG3"/>
    <mergeCell ref="Z4:AG4"/>
    <mergeCell ref="A64:B64"/>
    <mergeCell ref="A58:B58"/>
    <mergeCell ref="A59:B59"/>
    <mergeCell ref="A60:B60"/>
    <mergeCell ref="A61:B61"/>
    <mergeCell ref="A62:B62"/>
    <mergeCell ref="A63:B63"/>
    <mergeCell ref="A52:B52"/>
    <mergeCell ref="A53:B53"/>
    <mergeCell ref="A54:B54"/>
    <mergeCell ref="A55:B55"/>
    <mergeCell ref="A56:B56"/>
    <mergeCell ref="A65:B65"/>
    <mergeCell ref="A66:B66"/>
    <mergeCell ref="A67:B67"/>
    <mergeCell ref="A68:B68"/>
    <mergeCell ref="A69:B69"/>
    <mergeCell ref="A57:B57"/>
    <mergeCell ref="A41:B41"/>
    <mergeCell ref="A48:B48"/>
    <mergeCell ref="A49:B49"/>
    <mergeCell ref="A50:B50"/>
    <mergeCell ref="A51:B51"/>
    <mergeCell ref="A31:B31"/>
    <mergeCell ref="A32:B32"/>
    <mergeCell ref="A33:B33"/>
    <mergeCell ref="A38:B38"/>
    <mergeCell ref="A25:B25"/>
    <mergeCell ref="A22:B22"/>
    <mergeCell ref="A11:B11"/>
    <mergeCell ref="A16:B16"/>
    <mergeCell ref="A19:B19"/>
    <mergeCell ref="AS5:AS11"/>
    <mergeCell ref="O6:Y6"/>
    <mergeCell ref="O7:R7"/>
    <mergeCell ref="T7:X7"/>
    <mergeCell ref="AV5:AV11"/>
    <mergeCell ref="AW5:AW11"/>
    <mergeCell ref="A13:B13"/>
    <mergeCell ref="AM5:AM11"/>
    <mergeCell ref="AN5:AN11"/>
    <mergeCell ref="AO5:AO11"/>
    <mergeCell ref="AP5:AP11"/>
    <mergeCell ref="AQ5:AQ11"/>
    <mergeCell ref="AR5:AR11"/>
    <mergeCell ref="C9:AG9"/>
  </mergeCells>
  <conditionalFormatting sqref="C14:C15 C17:C18 C20:C21 C23:C24 C26:C32 C34:C37 C39:C40 C42:C47 C49:C54 C56:C69">
    <cfRule type="duplicateValues" dxfId="62" priority="272" stopIfTrue="1"/>
  </conditionalFormatting>
  <conditionalFormatting sqref="C10:AG10">
    <cfRule type="colorScale" priority="91">
      <colorScale>
        <cfvo type="min"/>
        <cfvo type="percentile" val="50"/>
        <cfvo type="max"/>
        <color rgb="FFF8696B"/>
        <color rgb="FFFFEB84"/>
        <color rgb="FF63BE7B"/>
      </colorScale>
    </cfRule>
  </conditionalFormatting>
  <conditionalFormatting sqref="C11:AG11">
    <cfRule type="cellIs" dxfId="61" priority="1" stopIfTrue="1" operator="equal">
      <formula>$Y$7</formula>
    </cfRule>
    <cfRule type="cellIs" dxfId="60" priority="2" stopIfTrue="1" operator="equal">
      <formula>$S$7</formula>
    </cfRule>
    <cfRule type="expression" dxfId="59" priority="3" stopIfTrue="1">
      <formula>(MATCH(C$12,festin,0)/(MATCH(C$12,festin,0)))=1</formula>
    </cfRule>
    <cfRule type="expression" dxfId="58" priority="4" stopIfTrue="1">
      <formula>WEEKDAY(C$12)=1</formula>
    </cfRule>
    <cfRule type="expression" dxfId="57" priority="5" stopIfTrue="1">
      <formula>WEEKDAY(C$12)=7</formula>
    </cfRule>
  </conditionalFormatting>
  <conditionalFormatting sqref="C12:AG69">
    <cfRule type="cellIs" dxfId="56" priority="737" stopIfTrue="1" operator="equal">
      <formula>$S$7</formula>
    </cfRule>
    <cfRule type="cellIs" dxfId="55" priority="736" stopIfTrue="1" operator="equal">
      <formula>$Y$7</formula>
    </cfRule>
    <cfRule type="expression" dxfId="54" priority="740" stopIfTrue="1">
      <formula>WEEKDAY(C$12)=7</formula>
    </cfRule>
    <cfRule type="expression" dxfId="53" priority="739" stopIfTrue="1">
      <formula>WEEKDAY(C$12)=1</formula>
    </cfRule>
    <cfRule type="expression" dxfId="52" priority="738" stopIfTrue="1">
      <formula>(MATCH(C$12,festin,0)/(MATCH(C$12,festin,0)))=1</formula>
    </cfRule>
  </conditionalFormatting>
  <conditionalFormatting sqref="D14:D15 D17:D18 D20:D21 D23:D24 D26:D32 D34:D37 D39:D40 D42:D47 D49:D54 D56:D69">
    <cfRule type="duplicateValues" dxfId="51" priority="10" stopIfTrue="1"/>
  </conditionalFormatting>
  <conditionalFormatting sqref="E14:E15 E17:E18 E20:E21 E23:E24 E26:E32 E34:E37 E39:E40 E42:E47 E49:E54 E56:E69">
    <cfRule type="duplicateValues" dxfId="50" priority="261" stopIfTrue="1"/>
  </conditionalFormatting>
  <conditionalFormatting sqref="F14:F15 F17:F18 F20:F21 F23:F24 F26:F32 F34:F37 F39:F40 F42:F47 F49:F54 F56:F69">
    <cfRule type="duplicateValues" dxfId="49" priority="255" stopIfTrue="1"/>
  </conditionalFormatting>
  <conditionalFormatting sqref="G14:G15 G17:G18 G20:G21 G23:G24 G26:G32 G34:G37 G39:G40 G42:G47 G49:G54 G56:G69">
    <cfRule type="duplicateValues" dxfId="48" priority="249" stopIfTrue="1"/>
  </conditionalFormatting>
  <conditionalFormatting sqref="H14:H15 H17:H18 H20:H21 H23:H24 H26:H32 H34:H37 H39:H40 H42:H47 H49:H54 H56:H69">
    <cfRule type="duplicateValues" dxfId="47" priority="243" stopIfTrue="1"/>
  </conditionalFormatting>
  <conditionalFormatting sqref="I14:I15 I17:I18 I20:I21 I23:I24 I26:I32 I34:I37 I39:I40 I42:I47 I49:I54 I56:I69">
    <cfRule type="duplicateValues" dxfId="46" priority="237" stopIfTrue="1"/>
  </conditionalFormatting>
  <conditionalFormatting sqref="I58">
    <cfRule type="duplicateValues" dxfId="45" priority="86" stopIfTrue="1"/>
  </conditionalFormatting>
  <conditionalFormatting sqref="J14:J15 J17:J18 J20:J21 J23:J24 J26:J32 J34:J37 J39:J40 J42:J47 J49:J54 J56:J69">
    <cfRule type="duplicateValues" dxfId="44" priority="231" stopIfTrue="1"/>
  </conditionalFormatting>
  <conditionalFormatting sqref="K14:K15 K17:K18 K20:K21 K23:K24 K26:K32 K34:K37 K39:K40 K42:K47 K49:K54 K56:K69">
    <cfRule type="duplicateValues" dxfId="43" priority="225" stopIfTrue="1"/>
  </conditionalFormatting>
  <conditionalFormatting sqref="L14:L15 L17:L18 L20:L21 L23:L24 L26:L32 L34:L37 L39:L40 L42:L47 L49:L54 L56:L69">
    <cfRule type="duplicateValues" dxfId="42" priority="219" stopIfTrue="1"/>
  </conditionalFormatting>
  <conditionalFormatting sqref="M14:M15 M17:M18 M20:M21 M23:M24 M26:M32 M34:M37 M39:M40 M42:M47 M49:M54 M56:M69">
    <cfRule type="duplicateValues" dxfId="41" priority="213" stopIfTrue="1"/>
  </conditionalFormatting>
  <conditionalFormatting sqref="N14:N15 N17:N18 N20:N21 N23:N24 N26:N32 N34:N37 N39:N40 N42:N47 N49:N54 N56:N69">
    <cfRule type="duplicateValues" dxfId="40" priority="207" stopIfTrue="1"/>
  </conditionalFormatting>
  <conditionalFormatting sqref="N58">
    <cfRule type="duplicateValues" dxfId="39" priority="80" stopIfTrue="1"/>
  </conditionalFormatting>
  <conditionalFormatting sqref="O14:O15 O17:O18 O20:O21 O23:O24 O26:O32 O34:O37 O39:O40 O42:O47 O49:O54 O56:O69">
    <cfRule type="duplicateValues" dxfId="38" priority="201" stopIfTrue="1"/>
  </conditionalFormatting>
  <conditionalFormatting sqref="O58">
    <cfRule type="duplicateValues" dxfId="37" priority="74" stopIfTrue="1"/>
  </conditionalFormatting>
  <conditionalFormatting sqref="P14:P15 P17:P18 P20:P21 P23:P24 P34:P37 P39:P40 P42:P47 P49:P54 P56:P69 P26:P32">
    <cfRule type="duplicateValues" dxfId="36" priority="195" stopIfTrue="1"/>
  </conditionalFormatting>
  <conditionalFormatting sqref="P58">
    <cfRule type="duplicateValues" dxfId="35" priority="50" stopIfTrue="1"/>
    <cfRule type="duplicateValues" dxfId="34" priority="56" stopIfTrue="1"/>
  </conditionalFormatting>
  <conditionalFormatting sqref="Q14:Q15 Q17:Q18 Q20:Q21 Q23:Q24 Q26:Q32 Q34:Q37 Q39:Q40 Q42:Q47 Q49:Q54 Q56:Q69">
    <cfRule type="duplicateValues" dxfId="33" priority="189" stopIfTrue="1"/>
  </conditionalFormatting>
  <conditionalFormatting sqref="R14:R15 R17:R18 R20:R21 R23:R24 R26:R32 R34:R37 R39:R40 R42:R47 R49:R54 R56:R69">
    <cfRule type="duplicateValues" dxfId="32" priority="183" stopIfTrue="1"/>
  </conditionalFormatting>
  <conditionalFormatting sqref="S14:S15 S17:S18 S20:S21 S23:S24 S26:S32 S34:S37 S39:S40 S42:S47 S49:S54 S56:S69">
    <cfRule type="duplicateValues" dxfId="31" priority="177" stopIfTrue="1"/>
  </conditionalFormatting>
  <conditionalFormatting sqref="T14:T15 T17:T18 T20:T21 T23:T24 T26:T32 T34:T37 T39:T40 T42:T47 T49:T54 T56:T69">
    <cfRule type="duplicateValues" dxfId="30" priority="171" stopIfTrue="1"/>
  </conditionalFormatting>
  <conditionalFormatting sqref="U14:U15 U17:U18 U20:U21 U23:U24 U26:U32 U34:U37 U39:U40 U42:U47 U49:U54 U56:U69">
    <cfRule type="duplicateValues" dxfId="29" priority="165" stopIfTrue="1"/>
  </conditionalFormatting>
  <conditionalFormatting sqref="V14:V15 V17:V18 V20:V21 V23:V24 V26:V32 V34:V37 V39:V40 V42:V47 V49:V54 V56:V69">
    <cfRule type="duplicateValues" dxfId="28" priority="159" stopIfTrue="1"/>
  </conditionalFormatting>
  <conditionalFormatting sqref="W14:W15 W17:W18 W20:W21 W23:W24 W26:W32 W34:W37 W39:W40 W42:W47 W49:W54 W56:W69">
    <cfRule type="duplicateValues" dxfId="27" priority="153" stopIfTrue="1"/>
  </conditionalFormatting>
  <conditionalFormatting sqref="W20">
    <cfRule type="duplicateValues" dxfId="26" priority="68" stopIfTrue="1"/>
  </conditionalFormatting>
  <conditionalFormatting sqref="X14:X15 X17:X18 X20:X21 X23:X24 X26:X32 X34:X37 X39:X40 X42:X47 X49:X54 X56:X69">
    <cfRule type="duplicateValues" dxfId="25" priority="147" stopIfTrue="1"/>
  </conditionalFormatting>
  <conditionalFormatting sqref="X20">
    <cfRule type="duplicateValues" dxfId="24" priority="62" stopIfTrue="1"/>
  </conditionalFormatting>
  <conditionalFormatting sqref="Y14:Y15 Y17:Y18 Y20:Y21 Y23:Y24 Y26:Y32 Y34:Y37 Y39:Y40 Y42:Y47 Y49:Y54 Y56:Y69">
    <cfRule type="duplicateValues" dxfId="23" priority="141" stopIfTrue="1"/>
  </conditionalFormatting>
  <conditionalFormatting sqref="Z14:Z15 Z17:Z18 Z20:Z21 Z23:Z24 Z26:Z32 Z34:Z37 Z39:Z40 Z42:Z47 Z49:Z54 Z56:Z69">
    <cfRule type="duplicateValues" dxfId="22" priority="135" stopIfTrue="1"/>
  </conditionalFormatting>
  <conditionalFormatting sqref="AA14:AA15 AA17:AA18 AA20:AA21 AA23:AA24 AA26:AA32 AA34:AA37 AA39:AA40 AA42:AA47 AA49:AA54 AA56:AA69">
    <cfRule type="duplicateValues" dxfId="21" priority="129" stopIfTrue="1"/>
  </conditionalFormatting>
  <conditionalFormatting sqref="AB14:AB15 AB17:AB18 AB20:AB21 AB23:AB24 AB26:AB32 AB34:AB37 AB39:AB40 AB42:AB47 AB49:AB54 AB56:AB69">
    <cfRule type="duplicateValues" dxfId="20" priority="123" stopIfTrue="1"/>
  </conditionalFormatting>
  <conditionalFormatting sqref="AC14:AC15 AC17:AC18 AC20:AC21 AC23:AC24 AC26:AC32 AC34:AC37 AC39:AC40 AC42:AC47 AC49:AC54 AC56:AC69">
    <cfRule type="duplicateValues" dxfId="19" priority="117" stopIfTrue="1"/>
  </conditionalFormatting>
  <conditionalFormatting sqref="AC58">
    <cfRule type="duplicateValues" dxfId="18" priority="38" stopIfTrue="1"/>
    <cfRule type="duplicateValues" dxfId="17" priority="44" stopIfTrue="1"/>
  </conditionalFormatting>
  <conditionalFormatting sqref="AD14:AD15 AD17:AD18 AD20:AD21 AD23:AD24 AD26:AD32 AD34:AD37 AD39:AD40 AD42:AD47 AD49:AD54 AD56:AD69">
    <cfRule type="duplicateValues" dxfId="16" priority="111" stopIfTrue="1"/>
  </conditionalFormatting>
  <conditionalFormatting sqref="AD58">
    <cfRule type="duplicateValues" dxfId="15" priority="32" stopIfTrue="1"/>
    <cfRule type="duplicateValues" dxfId="14" priority="26" stopIfTrue="1"/>
  </conditionalFormatting>
  <conditionalFormatting sqref="AE14:AE15 AE17:AE18 AE20:AE21 AE23:AE24 AE26:AE32 AE34:AE37 AE39:AE40 AE42:AE47 AE49:AE54 AE56:AE69">
    <cfRule type="duplicateValues" dxfId="13" priority="105" stopIfTrue="1"/>
  </conditionalFormatting>
  <conditionalFormatting sqref="AF14:AF15 AF17:AF18 AF20:AF21 AF23:AF24 AF26:AF32 AF34:AF37 AF39:AF40 AF42:AF47 AF49:AF54 AF56:AF69">
    <cfRule type="duplicateValues" dxfId="12" priority="99" stopIfTrue="1"/>
  </conditionalFormatting>
  <conditionalFormatting sqref="AG14:AG15 AG17:AG18 AG20:AG21 AG23:AG24 AG34:AG37 AG39:AG40 AG42:AG47 AG49:AG54 AG56:AG69 AG26:AG32">
    <cfRule type="duplicateValues" dxfId="11" priority="93" stopIfTrue="1"/>
  </conditionalFormatting>
  <conditionalFormatting sqref="AN13:AN51">
    <cfRule type="cellIs" dxfId="10" priority="729" stopIfTrue="1" operator="equal">
      <formula>$S$7</formula>
    </cfRule>
  </conditionalFormatting>
  <conditionalFormatting sqref="AN26">
    <cfRule type="duplicateValues" dxfId="9" priority="278" stopIfTrue="1"/>
  </conditionalFormatting>
  <conditionalFormatting sqref="AN50">
    <cfRule type="duplicateValues" dxfId="8" priority="283" stopIfTrue="1"/>
  </conditionalFormatting>
  <conditionalFormatting sqref="AN51">
    <cfRule type="duplicateValues" dxfId="7" priority="280" stopIfTrue="1"/>
  </conditionalFormatting>
  <conditionalFormatting sqref="AN52:AN63 AN13:AN25 AN27:AN49">
    <cfRule type="duplicateValues" dxfId="6" priority="286" stopIfTrue="1"/>
  </conditionalFormatting>
  <conditionalFormatting sqref="AO13:AW14 AW15:AW49 AO15:AV64">
    <cfRule type="cellIs" dxfId="5" priority="287" stopIfTrue="1" operator="equal">
      <formula>0</formula>
    </cfRule>
  </conditionalFormatting>
  <conditionalFormatting sqref="AW50:AX64">
    <cfRule type="cellIs" dxfId="4" priority="7" stopIfTrue="1" operator="equal">
      <formula>0</formula>
    </cfRule>
  </conditionalFormatting>
  <conditionalFormatting sqref="AX13:AX49">
    <cfRule type="cellIs" dxfId="3" priority="6" stopIfTrue="1" operator="equal">
      <formula>0</formula>
    </cfRule>
  </conditionalFormatting>
  <dataValidations count="5">
    <dataValidation type="custom" allowBlank="1" showInputMessage="1" showErrorMessage="1" sqref="L65553:L65554 JD65553:JD65554 SZ65553:SZ65554 ACV65553:ACV65554 AMR65553:AMR65554 AWN65553:AWN65554 BGJ65553:BGJ65554 BQF65553:BQF65554 CAB65553:CAB65554 CJX65553:CJX65554 CTT65553:CTT65554 DDP65553:DDP65554 DNL65553:DNL65554 DXH65553:DXH65554 EHD65553:EHD65554 EQZ65553:EQZ65554 FAV65553:FAV65554 FKR65553:FKR65554 FUN65553:FUN65554 GEJ65553:GEJ65554 GOF65553:GOF65554 GYB65553:GYB65554 HHX65553:HHX65554 HRT65553:HRT65554 IBP65553:IBP65554 ILL65553:ILL65554 IVH65553:IVH65554 JFD65553:JFD65554 JOZ65553:JOZ65554 JYV65553:JYV65554 KIR65553:KIR65554 KSN65553:KSN65554 LCJ65553:LCJ65554 LMF65553:LMF65554 LWB65553:LWB65554 MFX65553:MFX65554 MPT65553:MPT65554 MZP65553:MZP65554 NJL65553:NJL65554 NTH65553:NTH65554 ODD65553:ODD65554 OMZ65553:OMZ65554 OWV65553:OWV65554 PGR65553:PGR65554 PQN65553:PQN65554 QAJ65553:QAJ65554 QKF65553:QKF65554 QUB65553:QUB65554 RDX65553:RDX65554 RNT65553:RNT65554 RXP65553:RXP65554 SHL65553:SHL65554 SRH65553:SRH65554 TBD65553:TBD65554 TKZ65553:TKZ65554 TUV65553:TUV65554 UER65553:UER65554 UON65553:UON65554 UYJ65553:UYJ65554 VIF65553:VIF65554 VSB65553:VSB65554 WBX65553:WBX65554 WLT65553:WLT65554 WVP65553:WVP65554 L131089:L131090 JD131089:JD131090 SZ131089:SZ131090 ACV131089:ACV131090 AMR131089:AMR131090 AWN131089:AWN131090 BGJ131089:BGJ131090 BQF131089:BQF131090 CAB131089:CAB131090 CJX131089:CJX131090 CTT131089:CTT131090 DDP131089:DDP131090 DNL131089:DNL131090 DXH131089:DXH131090 EHD131089:EHD131090 EQZ131089:EQZ131090 FAV131089:FAV131090 FKR131089:FKR131090 FUN131089:FUN131090 GEJ131089:GEJ131090 GOF131089:GOF131090 GYB131089:GYB131090 HHX131089:HHX131090 HRT131089:HRT131090 IBP131089:IBP131090 ILL131089:ILL131090 IVH131089:IVH131090 JFD131089:JFD131090 JOZ131089:JOZ131090 JYV131089:JYV131090 KIR131089:KIR131090 KSN131089:KSN131090 LCJ131089:LCJ131090 LMF131089:LMF131090 LWB131089:LWB131090 MFX131089:MFX131090 MPT131089:MPT131090 MZP131089:MZP131090 NJL131089:NJL131090 NTH131089:NTH131090 ODD131089:ODD131090 OMZ131089:OMZ131090 OWV131089:OWV131090 PGR131089:PGR131090 PQN131089:PQN131090 QAJ131089:QAJ131090 QKF131089:QKF131090 QUB131089:QUB131090 RDX131089:RDX131090 RNT131089:RNT131090 RXP131089:RXP131090 SHL131089:SHL131090 SRH131089:SRH131090 TBD131089:TBD131090 TKZ131089:TKZ131090 TUV131089:TUV131090 UER131089:UER131090 UON131089:UON131090 UYJ131089:UYJ131090 VIF131089:VIF131090 VSB131089:VSB131090 WBX131089:WBX131090 WLT131089:WLT131090 WVP131089:WVP131090 L196625:L196626 JD196625:JD196626 SZ196625:SZ196626 ACV196625:ACV196626 AMR196625:AMR196626 AWN196625:AWN196626 BGJ196625:BGJ196626 BQF196625:BQF196626 CAB196625:CAB196626 CJX196625:CJX196626 CTT196625:CTT196626 DDP196625:DDP196626 DNL196625:DNL196626 DXH196625:DXH196626 EHD196625:EHD196626 EQZ196625:EQZ196626 FAV196625:FAV196626 FKR196625:FKR196626 FUN196625:FUN196626 GEJ196625:GEJ196626 GOF196625:GOF196626 GYB196625:GYB196626 HHX196625:HHX196626 HRT196625:HRT196626 IBP196625:IBP196626 ILL196625:ILL196626 IVH196625:IVH196626 JFD196625:JFD196626 JOZ196625:JOZ196626 JYV196625:JYV196626 KIR196625:KIR196626 KSN196625:KSN196626 LCJ196625:LCJ196626 LMF196625:LMF196626 LWB196625:LWB196626 MFX196625:MFX196626 MPT196625:MPT196626 MZP196625:MZP196626 NJL196625:NJL196626 NTH196625:NTH196626 ODD196625:ODD196626 OMZ196625:OMZ196626 OWV196625:OWV196626 PGR196625:PGR196626 PQN196625:PQN196626 QAJ196625:QAJ196626 QKF196625:QKF196626 QUB196625:QUB196626 RDX196625:RDX196626 RNT196625:RNT196626 RXP196625:RXP196626 SHL196625:SHL196626 SRH196625:SRH196626 TBD196625:TBD196626 TKZ196625:TKZ196626 TUV196625:TUV196626 UER196625:UER196626 UON196625:UON196626 UYJ196625:UYJ196626 VIF196625:VIF196626 VSB196625:VSB196626 WBX196625:WBX196626 WLT196625:WLT196626 WVP196625:WVP196626 L262161:L262162 JD262161:JD262162 SZ262161:SZ262162 ACV262161:ACV262162 AMR262161:AMR262162 AWN262161:AWN262162 BGJ262161:BGJ262162 BQF262161:BQF262162 CAB262161:CAB262162 CJX262161:CJX262162 CTT262161:CTT262162 DDP262161:DDP262162 DNL262161:DNL262162 DXH262161:DXH262162 EHD262161:EHD262162 EQZ262161:EQZ262162 FAV262161:FAV262162 FKR262161:FKR262162 FUN262161:FUN262162 GEJ262161:GEJ262162 GOF262161:GOF262162 GYB262161:GYB262162 HHX262161:HHX262162 HRT262161:HRT262162 IBP262161:IBP262162 ILL262161:ILL262162 IVH262161:IVH262162 JFD262161:JFD262162 JOZ262161:JOZ262162 JYV262161:JYV262162 KIR262161:KIR262162 KSN262161:KSN262162 LCJ262161:LCJ262162 LMF262161:LMF262162 LWB262161:LWB262162 MFX262161:MFX262162 MPT262161:MPT262162 MZP262161:MZP262162 NJL262161:NJL262162 NTH262161:NTH262162 ODD262161:ODD262162 OMZ262161:OMZ262162 OWV262161:OWV262162 PGR262161:PGR262162 PQN262161:PQN262162 QAJ262161:QAJ262162 QKF262161:QKF262162 QUB262161:QUB262162 RDX262161:RDX262162 RNT262161:RNT262162 RXP262161:RXP262162 SHL262161:SHL262162 SRH262161:SRH262162 TBD262161:TBD262162 TKZ262161:TKZ262162 TUV262161:TUV262162 UER262161:UER262162 UON262161:UON262162 UYJ262161:UYJ262162 VIF262161:VIF262162 VSB262161:VSB262162 WBX262161:WBX262162 WLT262161:WLT262162 WVP262161:WVP262162 L327697:L327698 JD327697:JD327698 SZ327697:SZ327698 ACV327697:ACV327698 AMR327697:AMR327698 AWN327697:AWN327698 BGJ327697:BGJ327698 BQF327697:BQF327698 CAB327697:CAB327698 CJX327697:CJX327698 CTT327697:CTT327698 DDP327697:DDP327698 DNL327697:DNL327698 DXH327697:DXH327698 EHD327697:EHD327698 EQZ327697:EQZ327698 FAV327697:FAV327698 FKR327697:FKR327698 FUN327697:FUN327698 GEJ327697:GEJ327698 GOF327697:GOF327698 GYB327697:GYB327698 HHX327697:HHX327698 HRT327697:HRT327698 IBP327697:IBP327698 ILL327697:ILL327698 IVH327697:IVH327698 JFD327697:JFD327698 JOZ327697:JOZ327698 JYV327697:JYV327698 KIR327697:KIR327698 KSN327697:KSN327698 LCJ327697:LCJ327698 LMF327697:LMF327698 LWB327697:LWB327698 MFX327697:MFX327698 MPT327697:MPT327698 MZP327697:MZP327698 NJL327697:NJL327698 NTH327697:NTH327698 ODD327697:ODD327698 OMZ327697:OMZ327698 OWV327697:OWV327698 PGR327697:PGR327698 PQN327697:PQN327698 QAJ327697:QAJ327698 QKF327697:QKF327698 QUB327697:QUB327698 RDX327697:RDX327698 RNT327697:RNT327698 RXP327697:RXP327698 SHL327697:SHL327698 SRH327697:SRH327698 TBD327697:TBD327698 TKZ327697:TKZ327698 TUV327697:TUV327698 UER327697:UER327698 UON327697:UON327698 UYJ327697:UYJ327698 VIF327697:VIF327698 VSB327697:VSB327698 WBX327697:WBX327698 WLT327697:WLT327698 WVP327697:WVP327698 L393233:L393234 JD393233:JD393234 SZ393233:SZ393234 ACV393233:ACV393234 AMR393233:AMR393234 AWN393233:AWN393234 BGJ393233:BGJ393234 BQF393233:BQF393234 CAB393233:CAB393234 CJX393233:CJX393234 CTT393233:CTT393234 DDP393233:DDP393234 DNL393233:DNL393234 DXH393233:DXH393234 EHD393233:EHD393234 EQZ393233:EQZ393234 FAV393233:FAV393234 FKR393233:FKR393234 FUN393233:FUN393234 GEJ393233:GEJ393234 GOF393233:GOF393234 GYB393233:GYB393234 HHX393233:HHX393234 HRT393233:HRT393234 IBP393233:IBP393234 ILL393233:ILL393234 IVH393233:IVH393234 JFD393233:JFD393234 JOZ393233:JOZ393234 JYV393233:JYV393234 KIR393233:KIR393234 KSN393233:KSN393234 LCJ393233:LCJ393234 LMF393233:LMF393234 LWB393233:LWB393234 MFX393233:MFX393234 MPT393233:MPT393234 MZP393233:MZP393234 NJL393233:NJL393234 NTH393233:NTH393234 ODD393233:ODD393234 OMZ393233:OMZ393234 OWV393233:OWV393234 PGR393233:PGR393234 PQN393233:PQN393234 QAJ393233:QAJ393234 QKF393233:QKF393234 QUB393233:QUB393234 RDX393233:RDX393234 RNT393233:RNT393234 RXP393233:RXP393234 SHL393233:SHL393234 SRH393233:SRH393234 TBD393233:TBD393234 TKZ393233:TKZ393234 TUV393233:TUV393234 UER393233:UER393234 UON393233:UON393234 UYJ393233:UYJ393234 VIF393233:VIF393234 VSB393233:VSB393234 WBX393233:WBX393234 WLT393233:WLT393234 WVP393233:WVP393234 L458769:L458770 JD458769:JD458770 SZ458769:SZ458770 ACV458769:ACV458770 AMR458769:AMR458770 AWN458769:AWN458770 BGJ458769:BGJ458770 BQF458769:BQF458770 CAB458769:CAB458770 CJX458769:CJX458770 CTT458769:CTT458770 DDP458769:DDP458770 DNL458769:DNL458770 DXH458769:DXH458770 EHD458769:EHD458770 EQZ458769:EQZ458770 FAV458769:FAV458770 FKR458769:FKR458770 FUN458769:FUN458770 GEJ458769:GEJ458770 GOF458769:GOF458770 GYB458769:GYB458770 HHX458769:HHX458770 HRT458769:HRT458770 IBP458769:IBP458770 ILL458769:ILL458770 IVH458769:IVH458770 JFD458769:JFD458770 JOZ458769:JOZ458770 JYV458769:JYV458770 KIR458769:KIR458770 KSN458769:KSN458770 LCJ458769:LCJ458770 LMF458769:LMF458770 LWB458769:LWB458770 MFX458769:MFX458770 MPT458769:MPT458770 MZP458769:MZP458770 NJL458769:NJL458770 NTH458769:NTH458770 ODD458769:ODD458770 OMZ458769:OMZ458770 OWV458769:OWV458770 PGR458769:PGR458770 PQN458769:PQN458770 QAJ458769:QAJ458770 QKF458769:QKF458770 QUB458769:QUB458770 RDX458769:RDX458770 RNT458769:RNT458770 RXP458769:RXP458770 SHL458769:SHL458770 SRH458769:SRH458770 TBD458769:TBD458770 TKZ458769:TKZ458770 TUV458769:TUV458770 UER458769:UER458770 UON458769:UON458770 UYJ458769:UYJ458770 VIF458769:VIF458770 VSB458769:VSB458770 WBX458769:WBX458770 WLT458769:WLT458770 WVP458769:WVP458770 L524305:L524306 JD524305:JD524306 SZ524305:SZ524306 ACV524305:ACV524306 AMR524305:AMR524306 AWN524305:AWN524306 BGJ524305:BGJ524306 BQF524305:BQF524306 CAB524305:CAB524306 CJX524305:CJX524306 CTT524305:CTT524306 DDP524305:DDP524306 DNL524305:DNL524306 DXH524305:DXH524306 EHD524305:EHD524306 EQZ524305:EQZ524306 FAV524305:FAV524306 FKR524305:FKR524306 FUN524305:FUN524306 GEJ524305:GEJ524306 GOF524305:GOF524306 GYB524305:GYB524306 HHX524305:HHX524306 HRT524305:HRT524306 IBP524305:IBP524306 ILL524305:ILL524306 IVH524305:IVH524306 JFD524305:JFD524306 JOZ524305:JOZ524306 JYV524305:JYV524306 KIR524305:KIR524306 KSN524305:KSN524306 LCJ524305:LCJ524306 LMF524305:LMF524306 LWB524305:LWB524306 MFX524305:MFX524306 MPT524305:MPT524306 MZP524305:MZP524306 NJL524305:NJL524306 NTH524305:NTH524306 ODD524305:ODD524306 OMZ524305:OMZ524306 OWV524305:OWV524306 PGR524305:PGR524306 PQN524305:PQN524306 QAJ524305:QAJ524306 QKF524305:QKF524306 QUB524305:QUB524306 RDX524305:RDX524306 RNT524305:RNT524306 RXP524305:RXP524306 SHL524305:SHL524306 SRH524305:SRH524306 TBD524305:TBD524306 TKZ524305:TKZ524306 TUV524305:TUV524306 UER524305:UER524306 UON524305:UON524306 UYJ524305:UYJ524306 VIF524305:VIF524306 VSB524305:VSB524306 WBX524305:WBX524306 WLT524305:WLT524306 WVP524305:WVP524306 L589841:L589842 JD589841:JD589842 SZ589841:SZ589842 ACV589841:ACV589842 AMR589841:AMR589842 AWN589841:AWN589842 BGJ589841:BGJ589842 BQF589841:BQF589842 CAB589841:CAB589842 CJX589841:CJX589842 CTT589841:CTT589842 DDP589841:DDP589842 DNL589841:DNL589842 DXH589841:DXH589842 EHD589841:EHD589842 EQZ589841:EQZ589842 FAV589841:FAV589842 FKR589841:FKR589842 FUN589841:FUN589842 GEJ589841:GEJ589842 GOF589841:GOF589842 GYB589841:GYB589842 HHX589841:HHX589842 HRT589841:HRT589842 IBP589841:IBP589842 ILL589841:ILL589842 IVH589841:IVH589842 JFD589841:JFD589842 JOZ589841:JOZ589842 JYV589841:JYV589842 KIR589841:KIR589842 KSN589841:KSN589842 LCJ589841:LCJ589842 LMF589841:LMF589842 LWB589841:LWB589842 MFX589841:MFX589842 MPT589841:MPT589842 MZP589841:MZP589842 NJL589841:NJL589842 NTH589841:NTH589842 ODD589841:ODD589842 OMZ589841:OMZ589842 OWV589841:OWV589842 PGR589841:PGR589842 PQN589841:PQN589842 QAJ589841:QAJ589842 QKF589841:QKF589842 QUB589841:QUB589842 RDX589841:RDX589842 RNT589841:RNT589842 RXP589841:RXP589842 SHL589841:SHL589842 SRH589841:SRH589842 TBD589841:TBD589842 TKZ589841:TKZ589842 TUV589841:TUV589842 UER589841:UER589842 UON589841:UON589842 UYJ589841:UYJ589842 VIF589841:VIF589842 VSB589841:VSB589842 WBX589841:WBX589842 WLT589841:WLT589842 WVP589841:WVP589842 L655377:L655378 JD655377:JD655378 SZ655377:SZ655378 ACV655377:ACV655378 AMR655377:AMR655378 AWN655377:AWN655378 BGJ655377:BGJ655378 BQF655377:BQF655378 CAB655377:CAB655378 CJX655377:CJX655378 CTT655377:CTT655378 DDP655377:DDP655378 DNL655377:DNL655378 DXH655377:DXH655378 EHD655377:EHD655378 EQZ655377:EQZ655378 FAV655377:FAV655378 FKR655377:FKR655378 FUN655377:FUN655378 GEJ655377:GEJ655378 GOF655377:GOF655378 GYB655377:GYB655378 HHX655377:HHX655378 HRT655377:HRT655378 IBP655377:IBP655378 ILL655377:ILL655378 IVH655377:IVH655378 JFD655377:JFD655378 JOZ655377:JOZ655378 JYV655377:JYV655378 KIR655377:KIR655378 KSN655377:KSN655378 LCJ655377:LCJ655378 LMF655377:LMF655378 LWB655377:LWB655378 MFX655377:MFX655378 MPT655377:MPT655378 MZP655377:MZP655378 NJL655377:NJL655378 NTH655377:NTH655378 ODD655377:ODD655378 OMZ655377:OMZ655378 OWV655377:OWV655378 PGR655377:PGR655378 PQN655377:PQN655378 QAJ655377:QAJ655378 QKF655377:QKF655378 QUB655377:QUB655378 RDX655377:RDX655378 RNT655377:RNT655378 RXP655377:RXP655378 SHL655377:SHL655378 SRH655377:SRH655378 TBD655377:TBD655378 TKZ655377:TKZ655378 TUV655377:TUV655378 UER655377:UER655378 UON655377:UON655378 UYJ655377:UYJ655378 VIF655377:VIF655378 VSB655377:VSB655378 WBX655377:WBX655378 WLT655377:WLT655378 WVP655377:WVP655378 L720913:L720914 JD720913:JD720914 SZ720913:SZ720914 ACV720913:ACV720914 AMR720913:AMR720914 AWN720913:AWN720914 BGJ720913:BGJ720914 BQF720913:BQF720914 CAB720913:CAB720914 CJX720913:CJX720914 CTT720913:CTT720914 DDP720913:DDP720914 DNL720913:DNL720914 DXH720913:DXH720914 EHD720913:EHD720914 EQZ720913:EQZ720914 FAV720913:FAV720914 FKR720913:FKR720914 FUN720913:FUN720914 GEJ720913:GEJ720914 GOF720913:GOF720914 GYB720913:GYB720914 HHX720913:HHX720914 HRT720913:HRT720914 IBP720913:IBP720914 ILL720913:ILL720914 IVH720913:IVH720914 JFD720913:JFD720914 JOZ720913:JOZ720914 JYV720913:JYV720914 KIR720913:KIR720914 KSN720913:KSN720914 LCJ720913:LCJ720914 LMF720913:LMF720914 LWB720913:LWB720914 MFX720913:MFX720914 MPT720913:MPT720914 MZP720913:MZP720914 NJL720913:NJL720914 NTH720913:NTH720914 ODD720913:ODD720914 OMZ720913:OMZ720914 OWV720913:OWV720914 PGR720913:PGR720914 PQN720913:PQN720914 QAJ720913:QAJ720914 QKF720913:QKF720914 QUB720913:QUB720914 RDX720913:RDX720914 RNT720913:RNT720914 RXP720913:RXP720914 SHL720913:SHL720914 SRH720913:SRH720914 TBD720913:TBD720914 TKZ720913:TKZ720914 TUV720913:TUV720914 UER720913:UER720914 UON720913:UON720914 UYJ720913:UYJ720914 VIF720913:VIF720914 VSB720913:VSB720914 WBX720913:WBX720914 WLT720913:WLT720914 WVP720913:WVP720914 L786449:L786450 JD786449:JD786450 SZ786449:SZ786450 ACV786449:ACV786450 AMR786449:AMR786450 AWN786449:AWN786450 BGJ786449:BGJ786450 BQF786449:BQF786450 CAB786449:CAB786450 CJX786449:CJX786450 CTT786449:CTT786450 DDP786449:DDP786450 DNL786449:DNL786450 DXH786449:DXH786450 EHD786449:EHD786450 EQZ786449:EQZ786450 FAV786449:FAV786450 FKR786449:FKR786450 FUN786449:FUN786450 GEJ786449:GEJ786450 GOF786449:GOF786450 GYB786449:GYB786450 HHX786449:HHX786450 HRT786449:HRT786450 IBP786449:IBP786450 ILL786449:ILL786450 IVH786449:IVH786450 JFD786449:JFD786450 JOZ786449:JOZ786450 JYV786449:JYV786450 KIR786449:KIR786450 KSN786449:KSN786450 LCJ786449:LCJ786450 LMF786449:LMF786450 LWB786449:LWB786450 MFX786449:MFX786450 MPT786449:MPT786450 MZP786449:MZP786450 NJL786449:NJL786450 NTH786449:NTH786450 ODD786449:ODD786450 OMZ786449:OMZ786450 OWV786449:OWV786450 PGR786449:PGR786450 PQN786449:PQN786450 QAJ786449:QAJ786450 QKF786449:QKF786450 QUB786449:QUB786450 RDX786449:RDX786450 RNT786449:RNT786450 RXP786449:RXP786450 SHL786449:SHL786450 SRH786449:SRH786450 TBD786449:TBD786450 TKZ786449:TKZ786450 TUV786449:TUV786450 UER786449:UER786450 UON786449:UON786450 UYJ786449:UYJ786450 VIF786449:VIF786450 VSB786449:VSB786450 WBX786449:WBX786450 WLT786449:WLT786450 WVP786449:WVP786450 L851985:L851986 JD851985:JD851986 SZ851985:SZ851986 ACV851985:ACV851986 AMR851985:AMR851986 AWN851985:AWN851986 BGJ851985:BGJ851986 BQF851985:BQF851986 CAB851985:CAB851986 CJX851985:CJX851986 CTT851985:CTT851986 DDP851985:DDP851986 DNL851985:DNL851986 DXH851985:DXH851986 EHD851985:EHD851986 EQZ851985:EQZ851986 FAV851985:FAV851986 FKR851985:FKR851986 FUN851985:FUN851986 GEJ851985:GEJ851986 GOF851985:GOF851986 GYB851985:GYB851986 HHX851985:HHX851986 HRT851985:HRT851986 IBP851985:IBP851986 ILL851985:ILL851986 IVH851985:IVH851986 JFD851985:JFD851986 JOZ851985:JOZ851986 JYV851985:JYV851986 KIR851985:KIR851986 KSN851985:KSN851986 LCJ851985:LCJ851986 LMF851985:LMF851986 LWB851985:LWB851986 MFX851985:MFX851986 MPT851985:MPT851986 MZP851985:MZP851986 NJL851985:NJL851986 NTH851985:NTH851986 ODD851985:ODD851986 OMZ851985:OMZ851986 OWV851985:OWV851986 PGR851985:PGR851986 PQN851985:PQN851986 QAJ851985:QAJ851986 QKF851985:QKF851986 QUB851985:QUB851986 RDX851985:RDX851986 RNT851985:RNT851986 RXP851985:RXP851986 SHL851985:SHL851986 SRH851985:SRH851986 TBD851985:TBD851986 TKZ851985:TKZ851986 TUV851985:TUV851986 UER851985:UER851986 UON851985:UON851986 UYJ851985:UYJ851986 VIF851985:VIF851986 VSB851985:VSB851986 WBX851985:WBX851986 WLT851985:WLT851986 WVP851985:WVP851986 L917521:L917522 JD917521:JD917522 SZ917521:SZ917522 ACV917521:ACV917522 AMR917521:AMR917522 AWN917521:AWN917522 BGJ917521:BGJ917522 BQF917521:BQF917522 CAB917521:CAB917522 CJX917521:CJX917522 CTT917521:CTT917522 DDP917521:DDP917522 DNL917521:DNL917522 DXH917521:DXH917522 EHD917521:EHD917522 EQZ917521:EQZ917522 FAV917521:FAV917522 FKR917521:FKR917522 FUN917521:FUN917522 GEJ917521:GEJ917522 GOF917521:GOF917522 GYB917521:GYB917522 HHX917521:HHX917522 HRT917521:HRT917522 IBP917521:IBP917522 ILL917521:ILL917522 IVH917521:IVH917522 JFD917521:JFD917522 JOZ917521:JOZ917522 JYV917521:JYV917522 KIR917521:KIR917522 KSN917521:KSN917522 LCJ917521:LCJ917522 LMF917521:LMF917522 LWB917521:LWB917522 MFX917521:MFX917522 MPT917521:MPT917522 MZP917521:MZP917522 NJL917521:NJL917522 NTH917521:NTH917522 ODD917521:ODD917522 OMZ917521:OMZ917522 OWV917521:OWV917522 PGR917521:PGR917522 PQN917521:PQN917522 QAJ917521:QAJ917522 QKF917521:QKF917522 QUB917521:QUB917522 RDX917521:RDX917522 RNT917521:RNT917522 RXP917521:RXP917522 SHL917521:SHL917522 SRH917521:SRH917522 TBD917521:TBD917522 TKZ917521:TKZ917522 TUV917521:TUV917522 UER917521:UER917522 UON917521:UON917522 UYJ917521:UYJ917522 VIF917521:VIF917522 VSB917521:VSB917522 WBX917521:WBX917522 WLT917521:WLT917522 WVP917521:WVP917522 L983057:L983058 JD983057:JD983058 SZ983057:SZ983058 ACV983057:ACV983058 AMR983057:AMR983058 AWN983057:AWN983058 BGJ983057:BGJ983058 BQF983057:BQF983058 CAB983057:CAB983058 CJX983057:CJX983058 CTT983057:CTT983058 DDP983057:DDP983058 DNL983057:DNL983058 DXH983057:DXH983058 EHD983057:EHD983058 EQZ983057:EQZ983058 FAV983057:FAV983058 FKR983057:FKR983058 FUN983057:FUN983058 GEJ983057:GEJ983058 GOF983057:GOF983058 GYB983057:GYB983058 HHX983057:HHX983058 HRT983057:HRT983058 IBP983057:IBP983058 ILL983057:ILL983058 IVH983057:IVH983058 JFD983057:JFD983058 JOZ983057:JOZ983058 JYV983057:JYV983058 KIR983057:KIR983058 KSN983057:KSN983058 LCJ983057:LCJ983058 LMF983057:LMF983058 LWB983057:LWB983058 MFX983057:MFX983058 MPT983057:MPT983058 MZP983057:MZP983058 NJL983057:NJL983058 NTH983057:NTH983058 ODD983057:ODD983058 OMZ983057:OMZ983058 OWV983057:OWV983058 PGR983057:PGR983058 PQN983057:PQN983058 QAJ983057:QAJ983058 QKF983057:QKF983058 QUB983057:QUB983058 RDX983057:RDX983058 RNT983057:RNT983058 RXP983057:RXP983058 SHL983057:SHL983058 SRH983057:SRH983058 TBD983057:TBD983058 TKZ983057:TKZ983058 TUV983057:TUV983058 UER983057:UER983058 UON983057:UON983058 UYJ983057:UYJ983058 VIF983057:VIF983058 VSB983057:VSB983058 WBX983057:WBX983058 WLT983057:WLT983058 WVP983057:WVP983058 L18" xr:uid="{1E7A3597-B33A-43D7-8209-FE018B70BB9C}">
      <formula1>L12&lt;2</formula1>
    </dataValidation>
    <dataValidation showInputMessage="1" showErrorMessage="1" sqref="P27 JH27 TD27 ACZ27 AMV27 AWR27 BGN27 BQJ27 CAF27 CKB27 CTX27 DDT27 DNP27 DXL27 EHH27 ERD27 FAZ27 FKV27 FUR27 GEN27 GOJ27 GYF27 HIB27 HRX27 IBT27 ILP27 IVL27 JFH27 JPD27 JYZ27 KIV27 KSR27 LCN27 LMJ27 LWF27 MGB27 MPX27 MZT27 NJP27 NTL27 ODH27 OND27 OWZ27 PGV27 PQR27 QAN27 QKJ27 QUF27 REB27 RNX27 RXT27 SHP27 SRL27 TBH27 TLD27 TUZ27 UEV27 UOR27 UYN27 VIJ27 VSF27 WCB27 WLX27 WVT27 P65563 JH65563 TD65563 ACZ65563 AMV65563 AWR65563 BGN65563 BQJ65563 CAF65563 CKB65563 CTX65563 DDT65563 DNP65563 DXL65563 EHH65563 ERD65563 FAZ65563 FKV65563 FUR65563 GEN65563 GOJ65563 GYF65563 HIB65563 HRX65563 IBT65563 ILP65563 IVL65563 JFH65563 JPD65563 JYZ65563 KIV65563 KSR65563 LCN65563 LMJ65563 LWF65563 MGB65563 MPX65563 MZT65563 NJP65563 NTL65563 ODH65563 OND65563 OWZ65563 PGV65563 PQR65563 QAN65563 QKJ65563 QUF65563 REB65563 RNX65563 RXT65563 SHP65563 SRL65563 TBH65563 TLD65563 TUZ65563 UEV65563 UOR65563 UYN65563 VIJ65563 VSF65563 WCB65563 WLX65563 WVT65563 P131099 JH131099 TD131099 ACZ131099 AMV131099 AWR131099 BGN131099 BQJ131099 CAF131099 CKB131099 CTX131099 DDT131099 DNP131099 DXL131099 EHH131099 ERD131099 FAZ131099 FKV131099 FUR131099 GEN131099 GOJ131099 GYF131099 HIB131099 HRX131099 IBT131099 ILP131099 IVL131099 JFH131099 JPD131099 JYZ131099 KIV131099 KSR131099 LCN131099 LMJ131099 LWF131099 MGB131099 MPX131099 MZT131099 NJP131099 NTL131099 ODH131099 OND131099 OWZ131099 PGV131099 PQR131099 QAN131099 QKJ131099 QUF131099 REB131099 RNX131099 RXT131099 SHP131099 SRL131099 TBH131099 TLD131099 TUZ131099 UEV131099 UOR131099 UYN131099 VIJ131099 VSF131099 WCB131099 WLX131099 WVT131099 P196635 JH196635 TD196635 ACZ196635 AMV196635 AWR196635 BGN196635 BQJ196635 CAF196635 CKB196635 CTX196635 DDT196635 DNP196635 DXL196635 EHH196635 ERD196635 FAZ196635 FKV196635 FUR196635 GEN196635 GOJ196635 GYF196635 HIB196635 HRX196635 IBT196635 ILP196635 IVL196635 JFH196635 JPD196635 JYZ196635 KIV196635 KSR196635 LCN196635 LMJ196635 LWF196635 MGB196635 MPX196635 MZT196635 NJP196635 NTL196635 ODH196635 OND196635 OWZ196635 PGV196635 PQR196635 QAN196635 QKJ196635 QUF196635 REB196635 RNX196635 RXT196635 SHP196635 SRL196635 TBH196635 TLD196635 TUZ196635 UEV196635 UOR196635 UYN196635 VIJ196635 VSF196635 WCB196635 WLX196635 WVT196635 P262171 JH262171 TD262171 ACZ262171 AMV262171 AWR262171 BGN262171 BQJ262171 CAF262171 CKB262171 CTX262171 DDT262171 DNP262171 DXL262171 EHH262171 ERD262171 FAZ262171 FKV262171 FUR262171 GEN262171 GOJ262171 GYF262171 HIB262171 HRX262171 IBT262171 ILP262171 IVL262171 JFH262171 JPD262171 JYZ262171 KIV262171 KSR262171 LCN262171 LMJ262171 LWF262171 MGB262171 MPX262171 MZT262171 NJP262171 NTL262171 ODH262171 OND262171 OWZ262171 PGV262171 PQR262171 QAN262171 QKJ262171 QUF262171 REB262171 RNX262171 RXT262171 SHP262171 SRL262171 TBH262171 TLD262171 TUZ262171 UEV262171 UOR262171 UYN262171 VIJ262171 VSF262171 WCB262171 WLX262171 WVT262171 P327707 JH327707 TD327707 ACZ327707 AMV327707 AWR327707 BGN327707 BQJ327707 CAF327707 CKB327707 CTX327707 DDT327707 DNP327707 DXL327707 EHH327707 ERD327707 FAZ327707 FKV327707 FUR327707 GEN327707 GOJ327707 GYF327707 HIB327707 HRX327707 IBT327707 ILP327707 IVL327707 JFH327707 JPD327707 JYZ327707 KIV327707 KSR327707 LCN327707 LMJ327707 LWF327707 MGB327707 MPX327707 MZT327707 NJP327707 NTL327707 ODH327707 OND327707 OWZ327707 PGV327707 PQR327707 QAN327707 QKJ327707 QUF327707 REB327707 RNX327707 RXT327707 SHP327707 SRL327707 TBH327707 TLD327707 TUZ327707 UEV327707 UOR327707 UYN327707 VIJ327707 VSF327707 WCB327707 WLX327707 WVT327707 P393243 JH393243 TD393243 ACZ393243 AMV393243 AWR393243 BGN393243 BQJ393243 CAF393243 CKB393243 CTX393243 DDT393243 DNP393243 DXL393243 EHH393243 ERD393243 FAZ393243 FKV393243 FUR393243 GEN393243 GOJ393243 GYF393243 HIB393243 HRX393243 IBT393243 ILP393243 IVL393243 JFH393243 JPD393243 JYZ393243 KIV393243 KSR393243 LCN393243 LMJ393243 LWF393243 MGB393243 MPX393243 MZT393243 NJP393243 NTL393243 ODH393243 OND393243 OWZ393243 PGV393243 PQR393243 QAN393243 QKJ393243 QUF393243 REB393243 RNX393243 RXT393243 SHP393243 SRL393243 TBH393243 TLD393243 TUZ393243 UEV393243 UOR393243 UYN393243 VIJ393243 VSF393243 WCB393243 WLX393243 WVT393243 P458779 JH458779 TD458779 ACZ458779 AMV458779 AWR458779 BGN458779 BQJ458779 CAF458779 CKB458779 CTX458779 DDT458779 DNP458779 DXL458779 EHH458779 ERD458779 FAZ458779 FKV458779 FUR458779 GEN458779 GOJ458779 GYF458779 HIB458779 HRX458779 IBT458779 ILP458779 IVL458779 JFH458779 JPD458779 JYZ458779 KIV458779 KSR458779 LCN458779 LMJ458779 LWF458779 MGB458779 MPX458779 MZT458779 NJP458779 NTL458779 ODH458779 OND458779 OWZ458779 PGV458779 PQR458779 QAN458779 QKJ458779 QUF458779 REB458779 RNX458779 RXT458779 SHP458779 SRL458779 TBH458779 TLD458779 TUZ458779 UEV458779 UOR458779 UYN458779 VIJ458779 VSF458779 WCB458779 WLX458779 WVT458779 P524315 JH524315 TD524315 ACZ524315 AMV524315 AWR524315 BGN524315 BQJ524315 CAF524315 CKB524315 CTX524315 DDT524315 DNP524315 DXL524315 EHH524315 ERD524315 FAZ524315 FKV524315 FUR524315 GEN524315 GOJ524315 GYF524315 HIB524315 HRX524315 IBT524315 ILP524315 IVL524315 JFH524315 JPD524315 JYZ524315 KIV524315 KSR524315 LCN524315 LMJ524315 LWF524315 MGB524315 MPX524315 MZT524315 NJP524315 NTL524315 ODH524315 OND524315 OWZ524315 PGV524315 PQR524315 QAN524315 QKJ524315 QUF524315 REB524315 RNX524315 RXT524315 SHP524315 SRL524315 TBH524315 TLD524315 TUZ524315 UEV524315 UOR524315 UYN524315 VIJ524315 VSF524315 WCB524315 WLX524315 WVT524315 P589851 JH589851 TD589851 ACZ589851 AMV589851 AWR589851 BGN589851 BQJ589851 CAF589851 CKB589851 CTX589851 DDT589851 DNP589851 DXL589851 EHH589851 ERD589851 FAZ589851 FKV589851 FUR589851 GEN589851 GOJ589851 GYF589851 HIB589851 HRX589851 IBT589851 ILP589851 IVL589851 JFH589851 JPD589851 JYZ589851 KIV589851 KSR589851 LCN589851 LMJ589851 LWF589851 MGB589851 MPX589851 MZT589851 NJP589851 NTL589851 ODH589851 OND589851 OWZ589851 PGV589851 PQR589851 QAN589851 QKJ589851 QUF589851 REB589851 RNX589851 RXT589851 SHP589851 SRL589851 TBH589851 TLD589851 TUZ589851 UEV589851 UOR589851 UYN589851 VIJ589851 VSF589851 WCB589851 WLX589851 WVT589851 P655387 JH655387 TD655387 ACZ655387 AMV655387 AWR655387 BGN655387 BQJ655387 CAF655387 CKB655387 CTX655387 DDT655387 DNP655387 DXL655387 EHH655387 ERD655387 FAZ655387 FKV655387 FUR655387 GEN655387 GOJ655387 GYF655387 HIB655387 HRX655387 IBT655387 ILP655387 IVL655387 JFH655387 JPD655387 JYZ655387 KIV655387 KSR655387 LCN655387 LMJ655387 LWF655387 MGB655387 MPX655387 MZT655387 NJP655387 NTL655387 ODH655387 OND655387 OWZ655387 PGV655387 PQR655387 QAN655387 QKJ655387 QUF655387 REB655387 RNX655387 RXT655387 SHP655387 SRL655387 TBH655387 TLD655387 TUZ655387 UEV655387 UOR655387 UYN655387 VIJ655387 VSF655387 WCB655387 WLX655387 WVT655387 P720923 JH720923 TD720923 ACZ720923 AMV720923 AWR720923 BGN720923 BQJ720923 CAF720923 CKB720923 CTX720923 DDT720923 DNP720923 DXL720923 EHH720923 ERD720923 FAZ720923 FKV720923 FUR720923 GEN720923 GOJ720923 GYF720923 HIB720923 HRX720923 IBT720923 ILP720923 IVL720923 JFH720923 JPD720923 JYZ720923 KIV720923 KSR720923 LCN720923 LMJ720923 LWF720923 MGB720923 MPX720923 MZT720923 NJP720923 NTL720923 ODH720923 OND720923 OWZ720923 PGV720923 PQR720923 QAN720923 QKJ720923 QUF720923 REB720923 RNX720923 RXT720923 SHP720923 SRL720923 TBH720923 TLD720923 TUZ720923 UEV720923 UOR720923 UYN720923 VIJ720923 VSF720923 WCB720923 WLX720923 WVT720923 P786459 JH786459 TD786459 ACZ786459 AMV786459 AWR786459 BGN786459 BQJ786459 CAF786459 CKB786459 CTX786459 DDT786459 DNP786459 DXL786459 EHH786459 ERD786459 FAZ786459 FKV786459 FUR786459 GEN786459 GOJ786459 GYF786459 HIB786459 HRX786459 IBT786459 ILP786459 IVL786459 JFH786459 JPD786459 JYZ786459 KIV786459 KSR786459 LCN786459 LMJ786459 LWF786459 MGB786459 MPX786459 MZT786459 NJP786459 NTL786459 ODH786459 OND786459 OWZ786459 PGV786459 PQR786459 QAN786459 QKJ786459 QUF786459 REB786459 RNX786459 RXT786459 SHP786459 SRL786459 TBH786459 TLD786459 TUZ786459 UEV786459 UOR786459 UYN786459 VIJ786459 VSF786459 WCB786459 WLX786459 WVT786459 P851995 JH851995 TD851995 ACZ851995 AMV851995 AWR851995 BGN851995 BQJ851995 CAF851995 CKB851995 CTX851995 DDT851995 DNP851995 DXL851995 EHH851995 ERD851995 FAZ851995 FKV851995 FUR851995 GEN851995 GOJ851995 GYF851995 HIB851995 HRX851995 IBT851995 ILP851995 IVL851995 JFH851995 JPD851995 JYZ851995 KIV851995 KSR851995 LCN851995 LMJ851995 LWF851995 MGB851995 MPX851995 MZT851995 NJP851995 NTL851995 ODH851995 OND851995 OWZ851995 PGV851995 PQR851995 QAN851995 QKJ851995 QUF851995 REB851995 RNX851995 RXT851995 SHP851995 SRL851995 TBH851995 TLD851995 TUZ851995 UEV851995 UOR851995 UYN851995 VIJ851995 VSF851995 WCB851995 WLX851995 WVT851995 P917531 JH917531 TD917531 ACZ917531 AMV917531 AWR917531 BGN917531 BQJ917531 CAF917531 CKB917531 CTX917531 DDT917531 DNP917531 DXL917531 EHH917531 ERD917531 FAZ917531 FKV917531 FUR917531 GEN917531 GOJ917531 GYF917531 HIB917531 HRX917531 IBT917531 ILP917531 IVL917531 JFH917531 JPD917531 JYZ917531 KIV917531 KSR917531 LCN917531 LMJ917531 LWF917531 MGB917531 MPX917531 MZT917531 NJP917531 NTL917531 ODH917531 OND917531 OWZ917531 PGV917531 PQR917531 QAN917531 QKJ917531 QUF917531 REB917531 RNX917531 RXT917531 SHP917531 SRL917531 TBH917531 TLD917531 TUZ917531 UEV917531 UOR917531 UYN917531 VIJ917531 VSF917531 WCB917531 WLX917531 WVT917531 P983067 JH983067 TD983067 ACZ983067 AMV983067 AWR983067 BGN983067 BQJ983067 CAF983067 CKB983067 CTX983067 DDT983067 DNP983067 DXL983067 EHH983067 ERD983067 FAZ983067 FKV983067 FUR983067 GEN983067 GOJ983067 GYF983067 HIB983067 HRX983067 IBT983067 ILP983067 IVL983067 JFH983067 JPD983067 JYZ983067 KIV983067 KSR983067 LCN983067 LMJ983067 LWF983067 MGB983067 MPX983067 MZT983067 NJP983067 NTL983067 ODH983067 OND983067 OWZ983067 PGV983067 PQR983067 QAN983067 QKJ983067 QUF983067 REB983067 RNX983067 RXT983067 SHP983067 SRL983067 TBH983067 TLD983067 TUZ983067 UEV983067 UOR983067 UYN983067 VIJ983067 VSF983067 WCB983067 WLX983067 WVT983067" xr:uid="{10E49E28-A140-4A02-A010-91E10BBA6446}"/>
    <dataValidation type="list" allowBlank="1" showInputMessage="1" showErrorMessage="1" sqref="E7:F7" xr:uid="{7D6F5C37-AD48-4ABB-85FD-6EA164623CE4}">
      <formula1>",ENERO,FEBRERO,MARZO,ABRIL,MAYO,JUNIO,JULIO,AGOSTO,SEPTIEMBRE,OCTUBRE,NOVIEMBRE,DICIEMBRE, "</formula1>
    </dataValidation>
    <dataValidation type="custom" allowBlank="1" showInputMessage="1" showErrorMessage="1" sqref="JD17:JD18 WVP17:WVP18 WLT17:WLT18 WBX17:WBX18 VSB17:VSB18 VIF17:VIF18 UYJ17:UYJ18 UON17:UON18 UER17:UER18 TUV17:TUV18 TKZ17:TKZ18 TBD17:TBD18 SRH17:SRH18 SHL17:SHL18 RXP17:RXP18 RNT17:RNT18 RDX17:RDX18 QUB17:QUB18 QKF17:QKF18 QAJ17:QAJ18 PQN17:PQN18 PGR17:PGR18 OWV17:OWV18 OMZ17:OMZ18 ODD17:ODD18 NTH17:NTH18 NJL17:NJL18 MZP17:MZP18 MPT17:MPT18 MFX17:MFX18 LWB17:LWB18 LMF17:LMF18 LCJ17:LCJ18 KSN17:KSN18 KIR17:KIR18 JYV17:JYV18 JOZ17:JOZ18 JFD17:JFD18 IVH17:IVH18 ILL17:ILL18 IBP17:IBP18 HRT17:HRT18 HHX17:HHX18 GYB17:GYB18 GOF17:GOF18 GEJ17:GEJ18 FUN17:FUN18 FKR17:FKR18 FAV17:FAV18 EQZ17:EQZ18 EHD17:EHD18 DXH17:DXH18 DNL17:DNL18 DDP17:DDP18 CTT17:CTT18 CJX17:CJX18 CAB17:CAB18 BQF17:BQF18 BGJ17:BGJ18 AWN17:AWN18 AMR17:AMR18 ACV17:ACV18 SZ17:SZ18 L17" xr:uid="{CE3AC9A6-724C-4469-A22F-2D01900F6278}">
      <formula1>L10&lt;2</formula1>
    </dataValidation>
    <dataValidation type="list" allowBlank="1" showInputMessage="1" showErrorMessage="1" sqref="AX13:AX64" xr:uid="{2D54D0DB-2403-40A8-9118-37B1C204B004}">
      <formula1>"FO,CO,FA,CA,  "</formula1>
    </dataValidation>
  </dataValidations>
  <pageMargins left="0.7" right="0.7" top="0.75" bottom="0.75" header="0.3" footer="0.3"/>
  <drawing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pageSetUpPr fitToPage="1"/>
  </sheetPr>
  <dimension ref="A1:AG44"/>
  <sheetViews>
    <sheetView zoomScaleNormal="100" workbookViewId="0">
      <selection activeCell="A17" sqref="A17"/>
    </sheetView>
  </sheetViews>
  <sheetFormatPr baseColWidth="10" defaultRowHeight="15" x14ac:dyDescent="0.25"/>
  <cols>
    <col min="1" max="1" width="25.85546875" customWidth="1"/>
    <col min="2" max="2" width="30.5703125" customWidth="1"/>
    <col min="3" max="7" width="4.7109375" customWidth="1"/>
    <col min="8" max="8" width="4.5703125" customWidth="1"/>
    <col min="9" max="14" width="4.7109375" customWidth="1"/>
    <col min="15" max="15" width="5.42578125" customWidth="1"/>
    <col min="16" max="33" width="4.7109375" customWidth="1"/>
  </cols>
  <sheetData>
    <row r="1" spans="1:33" ht="16.5" customHeight="1" x14ac:dyDescent="0.25">
      <c r="A1" s="390"/>
      <c r="B1" s="319" t="s">
        <v>189</v>
      </c>
      <c r="C1" s="319"/>
      <c r="D1" s="319"/>
      <c r="E1" s="319"/>
      <c r="F1" s="319"/>
      <c r="G1" s="319"/>
      <c r="H1" s="319"/>
      <c r="I1" s="319"/>
      <c r="J1" s="319"/>
      <c r="K1" s="319"/>
      <c r="L1" s="319"/>
      <c r="M1" s="319"/>
      <c r="N1" s="319"/>
      <c r="O1" s="319"/>
      <c r="P1" s="319"/>
      <c r="Q1" s="319"/>
      <c r="R1" s="319"/>
      <c r="S1" s="319"/>
      <c r="T1" s="319"/>
      <c r="U1" s="319"/>
      <c r="V1" s="319"/>
      <c r="W1" s="319"/>
      <c r="X1" s="319"/>
      <c r="Y1" s="319"/>
      <c r="Z1" s="371" t="s">
        <v>1</v>
      </c>
      <c r="AA1" s="371"/>
      <c r="AB1" s="371"/>
      <c r="AC1" s="371"/>
      <c r="AD1" s="371"/>
      <c r="AE1" s="371"/>
      <c r="AF1" s="371"/>
      <c r="AG1" s="371"/>
    </row>
    <row r="2" spans="1:33" ht="16.5" customHeight="1" x14ac:dyDescent="0.25">
      <c r="A2" s="390"/>
      <c r="B2" s="319"/>
      <c r="C2" s="319"/>
      <c r="D2" s="319"/>
      <c r="E2" s="319"/>
      <c r="F2" s="319"/>
      <c r="G2" s="319"/>
      <c r="H2" s="319"/>
      <c r="I2" s="319"/>
      <c r="J2" s="319"/>
      <c r="K2" s="319"/>
      <c r="L2" s="319"/>
      <c r="M2" s="319"/>
      <c r="N2" s="319"/>
      <c r="O2" s="319"/>
      <c r="P2" s="319"/>
      <c r="Q2" s="319"/>
      <c r="R2" s="319"/>
      <c r="S2" s="319"/>
      <c r="T2" s="319"/>
      <c r="U2" s="319"/>
      <c r="V2" s="319"/>
      <c r="W2" s="319"/>
      <c r="X2" s="319"/>
      <c r="Y2" s="319"/>
      <c r="Z2" s="372" t="s">
        <v>230</v>
      </c>
      <c r="AA2" s="372"/>
      <c r="AB2" s="372"/>
      <c r="AC2" s="372"/>
      <c r="AD2" s="372"/>
      <c r="AE2" s="372"/>
      <c r="AF2" s="372"/>
      <c r="AG2" s="372"/>
    </row>
    <row r="3" spans="1:33" ht="16.5" customHeight="1" x14ac:dyDescent="0.25">
      <c r="A3" s="390"/>
      <c r="B3" s="319"/>
      <c r="C3" s="319"/>
      <c r="D3" s="319"/>
      <c r="E3" s="319"/>
      <c r="F3" s="319"/>
      <c r="G3" s="319"/>
      <c r="H3" s="319"/>
      <c r="I3" s="319"/>
      <c r="J3" s="319"/>
      <c r="K3" s="319"/>
      <c r="L3" s="319"/>
      <c r="M3" s="319"/>
      <c r="N3" s="319"/>
      <c r="O3" s="319"/>
      <c r="P3" s="319"/>
      <c r="Q3" s="319"/>
      <c r="R3" s="319"/>
      <c r="S3" s="319"/>
      <c r="T3" s="319"/>
      <c r="U3" s="319"/>
      <c r="V3" s="319"/>
      <c r="W3" s="319"/>
      <c r="X3" s="319"/>
      <c r="Y3" s="319"/>
      <c r="Z3" s="372" t="s">
        <v>231</v>
      </c>
      <c r="AA3" s="372"/>
      <c r="AB3" s="372"/>
      <c r="AC3" s="372"/>
      <c r="AD3" s="372"/>
      <c r="AE3" s="372"/>
      <c r="AF3" s="372"/>
      <c r="AG3" s="372"/>
    </row>
    <row r="4" spans="1:33" ht="17.25" customHeight="1" x14ac:dyDescent="0.25">
      <c r="A4" s="390"/>
      <c r="B4" s="319"/>
      <c r="C4" s="319"/>
      <c r="D4" s="319"/>
      <c r="E4" s="319"/>
      <c r="F4" s="319"/>
      <c r="G4" s="319"/>
      <c r="H4" s="319"/>
      <c r="I4" s="319"/>
      <c r="J4" s="319"/>
      <c r="K4" s="319"/>
      <c r="L4" s="319"/>
      <c r="M4" s="319"/>
      <c r="N4" s="319"/>
      <c r="O4" s="319"/>
      <c r="P4" s="319"/>
      <c r="Q4" s="319"/>
      <c r="R4" s="319"/>
      <c r="S4" s="319"/>
      <c r="T4" s="319"/>
      <c r="U4" s="319"/>
      <c r="V4" s="319"/>
      <c r="W4" s="319"/>
      <c r="X4" s="319"/>
      <c r="Y4" s="319"/>
      <c r="Z4" s="373" t="s">
        <v>3</v>
      </c>
      <c r="AA4" s="373"/>
      <c r="AB4" s="373"/>
      <c r="AC4" s="373"/>
      <c r="AD4" s="373"/>
      <c r="AE4" s="373"/>
      <c r="AF4" s="373"/>
      <c r="AG4" s="373"/>
    </row>
    <row r="5" spans="1:33" x14ac:dyDescent="0.25">
      <c r="A5" s="1"/>
      <c r="AG5" s="2"/>
    </row>
    <row r="6" spans="1:33" ht="17.25" customHeight="1" thickBot="1" x14ac:dyDescent="0.3">
      <c r="A6" s="43" t="s">
        <v>14</v>
      </c>
      <c r="B6" s="374" t="s">
        <v>257</v>
      </c>
      <c r="C6" s="375"/>
      <c r="D6" s="375"/>
      <c r="E6" s="375"/>
      <c r="F6" s="375"/>
      <c r="G6" s="375"/>
      <c r="H6" s="375"/>
      <c r="I6" s="375"/>
      <c r="J6" s="375"/>
      <c r="K6" s="375"/>
      <c r="L6" s="375"/>
      <c r="M6" s="375"/>
      <c r="N6" s="375"/>
      <c r="O6" s="375"/>
      <c r="P6" s="375"/>
      <c r="Q6" s="376"/>
      <c r="R6" s="377" t="s">
        <v>70</v>
      </c>
      <c r="S6" s="378"/>
      <c r="T6" s="378"/>
      <c r="U6" s="378"/>
      <c r="V6" s="378"/>
      <c r="W6" s="379"/>
      <c r="X6" s="380"/>
      <c r="Y6" s="381"/>
      <c r="Z6" s="381"/>
      <c r="AA6" s="381"/>
      <c r="AB6" s="381"/>
      <c r="AC6" s="381"/>
      <c r="AD6" s="381"/>
      <c r="AE6" s="381"/>
      <c r="AF6" s="381"/>
      <c r="AG6" s="382"/>
    </row>
    <row r="7" spans="1:33" x14ac:dyDescent="0.25">
      <c r="A7" s="1"/>
      <c r="AG7" s="2"/>
    </row>
    <row r="8" spans="1:33" ht="15.75" thickBot="1" x14ac:dyDescent="0.3">
      <c r="AG8" s="2"/>
    </row>
    <row r="9" spans="1:33" ht="17.25" thickBot="1" x14ac:dyDescent="0.3">
      <c r="C9" s="383" t="s">
        <v>5</v>
      </c>
      <c r="D9" s="384"/>
      <c r="E9" s="384"/>
      <c r="F9" s="384"/>
      <c r="G9" s="385"/>
      <c r="H9" s="386">
        <v>45261</v>
      </c>
      <c r="I9" s="387"/>
      <c r="J9" s="387"/>
      <c r="K9" s="387"/>
      <c r="L9" s="387"/>
      <c r="M9" s="387"/>
      <c r="N9" s="387"/>
      <c r="O9" s="387"/>
      <c r="P9" s="387"/>
      <c r="Q9" s="387"/>
      <c r="R9" s="387"/>
      <c r="S9" s="387"/>
      <c r="T9" s="388" t="s">
        <v>6</v>
      </c>
      <c r="U9" s="388"/>
      <c r="V9" s="387">
        <v>45291</v>
      </c>
      <c r="W9" s="387"/>
      <c r="X9" s="387"/>
      <c r="Y9" s="387"/>
      <c r="Z9" s="387"/>
      <c r="AA9" s="387"/>
      <c r="AB9" s="387"/>
      <c r="AC9" s="387"/>
      <c r="AD9" s="387"/>
      <c r="AE9" s="387"/>
      <c r="AF9" s="387"/>
      <c r="AG9" s="389"/>
    </row>
    <row r="10" spans="1:33" ht="17.25" thickBot="1" x14ac:dyDescent="0.3">
      <c r="A10" s="169"/>
      <c r="B10" s="170"/>
      <c r="C10" s="391" t="s">
        <v>249</v>
      </c>
      <c r="D10" s="392"/>
      <c r="E10" s="392"/>
      <c r="F10" s="392"/>
      <c r="G10" s="392"/>
      <c r="H10" s="392"/>
      <c r="I10" s="392"/>
      <c r="J10" s="392"/>
      <c r="K10" s="392"/>
      <c r="L10" s="392"/>
      <c r="M10" s="392"/>
      <c r="N10" s="392"/>
      <c r="O10" s="392"/>
      <c r="P10" s="392"/>
      <c r="Q10" s="392"/>
      <c r="R10" s="392"/>
      <c r="S10" s="392"/>
      <c r="T10" s="392"/>
      <c r="U10" s="392"/>
      <c r="V10" s="392"/>
      <c r="W10" s="392"/>
      <c r="X10" s="392"/>
      <c r="Y10" s="392"/>
      <c r="Z10" s="392"/>
      <c r="AA10" s="392"/>
      <c r="AB10" s="392"/>
      <c r="AC10" s="392"/>
      <c r="AD10" s="392"/>
      <c r="AE10" s="392"/>
      <c r="AF10" s="392"/>
      <c r="AG10" s="393"/>
    </row>
    <row r="11" spans="1:33" x14ac:dyDescent="0.25">
      <c r="A11" s="347" t="s">
        <v>4</v>
      </c>
      <c r="B11" s="348"/>
      <c r="C11" s="158">
        <f>H9</f>
        <v>45261</v>
      </c>
      <c r="D11" s="11">
        <f t="shared" ref="D11:AG11" si="0">+C11+1</f>
        <v>45262</v>
      </c>
      <c r="E11" s="11">
        <f t="shared" si="0"/>
        <v>45263</v>
      </c>
      <c r="F11" s="11">
        <f t="shared" si="0"/>
        <v>45264</v>
      </c>
      <c r="G11" s="11">
        <f t="shared" si="0"/>
        <v>45265</v>
      </c>
      <c r="H11" s="11">
        <f t="shared" si="0"/>
        <v>45266</v>
      </c>
      <c r="I11" s="11">
        <f t="shared" si="0"/>
        <v>45267</v>
      </c>
      <c r="J11" s="11">
        <f t="shared" si="0"/>
        <v>45268</v>
      </c>
      <c r="K11" s="11">
        <f t="shared" si="0"/>
        <v>45269</v>
      </c>
      <c r="L11" s="11">
        <f t="shared" si="0"/>
        <v>45270</v>
      </c>
      <c r="M11" s="11">
        <f t="shared" si="0"/>
        <v>45271</v>
      </c>
      <c r="N11" s="11">
        <f t="shared" si="0"/>
        <v>45272</v>
      </c>
      <c r="O11" s="11">
        <f t="shared" si="0"/>
        <v>45273</v>
      </c>
      <c r="P11" s="11">
        <f t="shared" si="0"/>
        <v>45274</v>
      </c>
      <c r="Q11" s="11">
        <f t="shared" si="0"/>
        <v>45275</v>
      </c>
      <c r="R11" s="11">
        <f t="shared" si="0"/>
        <v>45276</v>
      </c>
      <c r="S11" s="11">
        <f t="shared" si="0"/>
        <v>45277</v>
      </c>
      <c r="T11" s="11">
        <f t="shared" si="0"/>
        <v>45278</v>
      </c>
      <c r="U11" s="11">
        <f t="shared" si="0"/>
        <v>45279</v>
      </c>
      <c r="V11" s="11">
        <f t="shared" si="0"/>
        <v>45280</v>
      </c>
      <c r="W11" s="11">
        <f t="shared" si="0"/>
        <v>45281</v>
      </c>
      <c r="X11" s="11">
        <f t="shared" si="0"/>
        <v>45282</v>
      </c>
      <c r="Y11" s="11">
        <f t="shared" si="0"/>
        <v>45283</v>
      </c>
      <c r="Z11" s="11">
        <f t="shared" si="0"/>
        <v>45284</v>
      </c>
      <c r="AA11" s="11">
        <f t="shared" si="0"/>
        <v>45285</v>
      </c>
      <c r="AB11" s="11">
        <f t="shared" si="0"/>
        <v>45286</v>
      </c>
      <c r="AC11" s="11">
        <f t="shared" si="0"/>
        <v>45287</v>
      </c>
      <c r="AD11" s="11">
        <f t="shared" si="0"/>
        <v>45288</v>
      </c>
      <c r="AE11" s="11">
        <f t="shared" si="0"/>
        <v>45289</v>
      </c>
      <c r="AF11" s="11">
        <f t="shared" si="0"/>
        <v>45290</v>
      </c>
      <c r="AG11" s="12">
        <f t="shared" si="0"/>
        <v>45291</v>
      </c>
    </row>
    <row r="12" spans="1:33" ht="17.25" thickBot="1" x14ac:dyDescent="0.3">
      <c r="A12" s="349"/>
      <c r="B12" s="350"/>
      <c r="C12" s="159">
        <f>+DAY(H9)</f>
        <v>1</v>
      </c>
      <c r="D12" s="160">
        <f>+C12+1</f>
        <v>2</v>
      </c>
      <c r="E12" s="160">
        <f t="shared" ref="E12:AG12" si="1">D12+1</f>
        <v>3</v>
      </c>
      <c r="F12" s="160">
        <f t="shared" si="1"/>
        <v>4</v>
      </c>
      <c r="G12" s="160">
        <f t="shared" si="1"/>
        <v>5</v>
      </c>
      <c r="H12" s="160">
        <f t="shared" si="1"/>
        <v>6</v>
      </c>
      <c r="I12" s="160">
        <f t="shared" si="1"/>
        <v>7</v>
      </c>
      <c r="J12" s="160">
        <f t="shared" si="1"/>
        <v>8</v>
      </c>
      <c r="K12" s="160">
        <f t="shared" si="1"/>
        <v>9</v>
      </c>
      <c r="L12" s="160">
        <f t="shared" si="1"/>
        <v>10</v>
      </c>
      <c r="M12" s="160">
        <f t="shared" si="1"/>
        <v>11</v>
      </c>
      <c r="N12" s="160">
        <f t="shared" si="1"/>
        <v>12</v>
      </c>
      <c r="O12" s="160">
        <f t="shared" si="1"/>
        <v>13</v>
      </c>
      <c r="P12" s="160">
        <f t="shared" si="1"/>
        <v>14</v>
      </c>
      <c r="Q12" s="160">
        <f t="shared" si="1"/>
        <v>15</v>
      </c>
      <c r="R12" s="160">
        <f t="shared" si="1"/>
        <v>16</v>
      </c>
      <c r="S12" s="160">
        <f t="shared" si="1"/>
        <v>17</v>
      </c>
      <c r="T12" s="160">
        <f t="shared" si="1"/>
        <v>18</v>
      </c>
      <c r="U12" s="160">
        <f t="shared" si="1"/>
        <v>19</v>
      </c>
      <c r="V12" s="160">
        <f t="shared" si="1"/>
        <v>20</v>
      </c>
      <c r="W12" s="160">
        <f t="shared" si="1"/>
        <v>21</v>
      </c>
      <c r="X12" s="160">
        <f t="shared" si="1"/>
        <v>22</v>
      </c>
      <c r="Y12" s="160">
        <f t="shared" si="1"/>
        <v>23</v>
      </c>
      <c r="Z12" s="160">
        <f t="shared" si="1"/>
        <v>24</v>
      </c>
      <c r="AA12" s="160">
        <f t="shared" si="1"/>
        <v>25</v>
      </c>
      <c r="AB12" s="160">
        <f t="shared" si="1"/>
        <v>26</v>
      </c>
      <c r="AC12" s="160">
        <f t="shared" si="1"/>
        <v>27</v>
      </c>
      <c r="AD12" s="160">
        <f t="shared" si="1"/>
        <v>28</v>
      </c>
      <c r="AE12" s="160">
        <f t="shared" si="1"/>
        <v>29</v>
      </c>
      <c r="AF12" s="160">
        <f t="shared" si="1"/>
        <v>30</v>
      </c>
      <c r="AG12" s="161">
        <f t="shared" si="1"/>
        <v>31</v>
      </c>
    </row>
    <row r="13" spans="1:33" ht="15" customHeight="1" thickBot="1" x14ac:dyDescent="0.35">
      <c r="A13" s="171" t="str" cm="1">
        <f t="array" ref="A13:A14">IF(B6="Agrometeorología",'LISTAS 2'!A41:A43,IF(B6="Apoyo a la Oficina",'LISTAS 2'!A31:A32,IF(B6="Reuniones",'LISTAS 2'!A55:A56,IF(B6="Área operativa No. 9 Cali",'LISTAS 2'!A120:A129,IF(B6="Área operativa No. 8 Bucaramanga",'LISTAS 2'!A120:A129,IF(B6="Área operativa No. 7 Pasto",'LISTAS 2'!A120:A129,IF(B6="Área operativa No. 6 Duitama",'LISTAS 2'!A120:A129,IF(B6="Área operativa No. 5 Santa Marta",'LISTAS 2'!A120:A129,IF(B6="Área operativa No. 4 Neiva",'LISTAS 2'!A120:A129,IF(B6="Área operativa No. 3 Villavicencio",'LISTAS 2'!A120:A129,IF(B6="Área operativa No. 1 Medellín",'LISTAS 2'!A120:A129,IF(B6="Área operativa No. 2 Barranquilla",'LISTAS 2'!A120:A129,IF(B6="Centro Regional Santander, Norte de Santander y Arauca",'LISTAS 2'!A85:A89,IF(B6="Centro Regional La Mojana",'LISTAS 2'!A99:A103,IF(B6="Centro Regional Duitama",'LISTAS 2'!A106:A110,IF(B6="Centro Regional Caribe, la Guajira, Magdalena, Cesar y San Andrés",'LISTAS 2'!A92:A96,IF(B6="Centro Regional Antioquia",'LISTAS 2'!A113:A117,IF(B6="Convenio IDEAM-IDIGER",'LISTAS 2'!A77:A82,IF(B6="Comunicaciones",'LISTAS 2'!A61:A64,IF(B6="Cerrejón",'LISTAS 2'!A56:A58,IF(B6="Sinóptica",'LISTAS 2'!A51:A53,IF(B6="Coordinación",'LISTAS 2'!A46:A48,IF(B6="No Disponible",'LISTAS 2'!A120:A129,IF(B6="Actividades contractuales",'LISTAS 2'!A36:A38,IF(B6="Hidrología",'LISTAS 2'!A16:A22,IF(B6="Deslizamientos",'LISTAS 2'!A67:A69,IF(B6="Incendios",'LISTAS 2'!A72:A74,IF(B6="Meteorología",'LISTAS 2'!A2:A12,IF(B6="Datos",'LISTAS 2'!A25:A27,FALSE)))))))))))))))))))))))))))))</f>
        <v>REUNIONES</v>
      </c>
      <c r="B13" s="172"/>
      <c r="C13" s="40"/>
      <c r="D13" s="40"/>
      <c r="E13" s="40"/>
      <c r="F13" s="40"/>
      <c r="G13" s="40"/>
      <c r="H13" s="40"/>
      <c r="I13" s="40"/>
      <c r="J13" s="40"/>
      <c r="K13" s="40"/>
      <c r="L13" s="40"/>
      <c r="M13" s="40"/>
      <c r="N13" s="40"/>
      <c r="O13" s="40"/>
      <c r="P13" s="40"/>
      <c r="Q13" s="40"/>
      <c r="R13" s="40"/>
      <c r="S13" s="40"/>
      <c r="T13" s="40"/>
      <c r="U13" s="40"/>
      <c r="V13" s="40"/>
      <c r="W13" s="40"/>
      <c r="X13" s="40"/>
      <c r="Y13" s="40"/>
      <c r="Z13" s="40"/>
      <c r="AA13" s="40"/>
      <c r="AB13" s="40"/>
      <c r="AC13" s="40"/>
      <c r="AD13" s="40"/>
      <c r="AE13" s="40"/>
      <c r="AF13" s="40"/>
      <c r="AG13" s="40"/>
    </row>
    <row r="14" spans="1:33" ht="15" customHeight="1" x14ac:dyDescent="0.3">
      <c r="A14" s="44">
        <v>0</v>
      </c>
      <c r="B14" s="38"/>
      <c r="C14" s="41"/>
      <c r="D14" s="41"/>
      <c r="E14" s="41"/>
      <c r="F14" s="41"/>
      <c r="G14" s="41"/>
      <c r="H14" s="41"/>
      <c r="I14" s="41"/>
      <c r="J14" s="41"/>
      <c r="K14" s="41"/>
      <c r="L14" s="41"/>
      <c r="M14" s="41"/>
      <c r="N14" s="41"/>
      <c r="O14" s="41"/>
      <c r="P14" s="41"/>
      <c r="Q14" s="41"/>
      <c r="R14" s="41"/>
      <c r="S14" s="41"/>
      <c r="T14" s="40"/>
      <c r="U14" s="41"/>
      <c r="V14" s="41"/>
      <c r="W14" s="41"/>
      <c r="X14" s="41"/>
      <c r="Y14" s="41"/>
      <c r="Z14" s="41"/>
      <c r="AA14" s="41"/>
      <c r="AB14" s="41"/>
      <c r="AC14" s="41"/>
      <c r="AD14" s="41"/>
      <c r="AE14" s="40"/>
      <c r="AF14" s="41"/>
      <c r="AG14" s="41"/>
    </row>
    <row r="15" spans="1:33" ht="15" customHeight="1" x14ac:dyDescent="0.3">
      <c r="A15" s="44"/>
      <c r="B15" s="38"/>
      <c r="C15" s="41"/>
      <c r="D15" s="41"/>
      <c r="E15" s="41"/>
      <c r="F15" s="41"/>
      <c r="G15" s="41"/>
      <c r="H15" s="41"/>
      <c r="I15" s="41"/>
      <c r="J15" s="41"/>
      <c r="K15" s="41"/>
      <c r="L15" s="41"/>
      <c r="M15" s="41"/>
      <c r="N15" s="41"/>
      <c r="O15" s="41"/>
      <c r="P15" s="41"/>
      <c r="Q15" s="41"/>
      <c r="R15" s="41"/>
      <c r="S15" s="41"/>
      <c r="T15" s="41"/>
      <c r="U15" s="41"/>
      <c r="V15" s="41"/>
      <c r="W15" s="41"/>
      <c r="X15" s="41"/>
      <c r="Y15" s="41"/>
      <c r="Z15" s="41"/>
      <c r="AA15" s="41"/>
      <c r="AB15" s="41"/>
      <c r="AC15" s="41"/>
      <c r="AD15" s="41"/>
      <c r="AE15" s="41"/>
      <c r="AF15" s="41"/>
      <c r="AG15" s="41"/>
    </row>
    <row r="16" spans="1:33" ht="15" customHeight="1" x14ac:dyDescent="0.3">
      <c r="A16" s="52"/>
      <c r="B16" s="38"/>
      <c r="C16" s="41"/>
      <c r="D16" s="41"/>
      <c r="E16" s="41"/>
      <c r="F16" s="41"/>
      <c r="G16" s="41"/>
      <c r="H16" s="41"/>
      <c r="I16" s="41"/>
      <c r="J16" s="41"/>
      <c r="K16" s="41"/>
      <c r="L16" s="41"/>
      <c r="M16" s="41"/>
      <c r="N16" s="41"/>
      <c r="O16" s="41"/>
      <c r="P16" s="41"/>
      <c r="Q16" s="41"/>
      <c r="R16" s="41"/>
      <c r="S16" s="41"/>
      <c r="T16" s="41"/>
      <c r="U16" s="41"/>
      <c r="V16" s="41"/>
      <c r="W16" s="41"/>
      <c r="X16" s="41"/>
      <c r="Y16" s="41"/>
      <c r="Z16" s="41"/>
      <c r="AA16" s="41"/>
      <c r="AB16" s="41"/>
      <c r="AC16" s="41"/>
      <c r="AD16" s="41"/>
      <c r="AE16" s="41"/>
      <c r="AF16" s="41"/>
      <c r="AG16" s="41"/>
    </row>
    <row r="17" spans="1:33" ht="15" customHeight="1" x14ac:dyDescent="0.3">
      <c r="A17" s="52"/>
      <c r="B17" s="38"/>
      <c r="C17" s="41"/>
      <c r="D17" s="41"/>
      <c r="E17" s="41"/>
      <c r="F17" s="41"/>
      <c r="G17" s="41"/>
      <c r="H17" s="41"/>
      <c r="I17" s="41"/>
      <c r="J17" s="41"/>
      <c r="K17" s="41"/>
      <c r="L17" s="41"/>
      <c r="M17" s="41"/>
      <c r="N17" s="41"/>
      <c r="O17" s="41"/>
      <c r="P17" s="41"/>
      <c r="Q17" s="41"/>
      <c r="R17" s="41"/>
      <c r="S17" s="41"/>
      <c r="T17" s="41"/>
      <c r="U17" s="41"/>
      <c r="V17" s="41"/>
      <c r="W17" s="41"/>
      <c r="X17" s="41"/>
      <c r="Y17" s="41"/>
      <c r="Z17" s="41"/>
      <c r="AA17" s="41"/>
      <c r="AB17" s="41"/>
      <c r="AC17" s="41"/>
      <c r="AD17" s="41"/>
      <c r="AE17" s="41"/>
      <c r="AF17" s="41"/>
      <c r="AG17" s="41"/>
    </row>
    <row r="18" spans="1:33" ht="15" customHeight="1" x14ac:dyDescent="0.3">
      <c r="A18" s="52"/>
      <c r="B18" s="38"/>
      <c r="C18" s="41"/>
      <c r="D18" s="41"/>
      <c r="E18" s="41"/>
      <c r="F18" s="41"/>
      <c r="G18" s="41"/>
      <c r="H18" s="41"/>
      <c r="I18" s="41"/>
      <c r="J18" s="41"/>
      <c r="K18" s="41"/>
      <c r="L18" s="41"/>
      <c r="M18" s="41"/>
      <c r="N18" s="41"/>
      <c r="O18" s="41"/>
      <c r="P18" s="41"/>
      <c r="Q18" s="41"/>
      <c r="R18" s="41"/>
      <c r="S18" s="41"/>
      <c r="T18" s="41"/>
      <c r="U18" s="41"/>
      <c r="V18" s="41"/>
      <c r="W18" s="41"/>
      <c r="X18" s="41"/>
      <c r="Y18" s="41"/>
      <c r="Z18" s="41"/>
      <c r="AA18" s="41"/>
      <c r="AB18" s="41"/>
      <c r="AC18" s="41"/>
      <c r="AD18" s="41"/>
      <c r="AE18" s="41"/>
      <c r="AF18" s="41"/>
      <c r="AG18" s="41"/>
    </row>
    <row r="19" spans="1:33" ht="15" customHeight="1" x14ac:dyDescent="0.3">
      <c r="A19" s="52"/>
      <c r="B19" s="38"/>
      <c r="C19" s="41"/>
      <c r="D19" s="41"/>
      <c r="E19" s="41"/>
      <c r="F19" s="41"/>
      <c r="G19" s="41"/>
      <c r="H19" s="41"/>
      <c r="I19" s="41"/>
      <c r="J19" s="41"/>
      <c r="K19" s="41"/>
      <c r="L19" s="41"/>
      <c r="M19" s="41"/>
      <c r="N19" s="41"/>
      <c r="O19" s="41"/>
      <c r="P19" s="41"/>
      <c r="Q19" s="41"/>
      <c r="R19" s="41"/>
      <c r="S19" s="41"/>
      <c r="T19" s="41"/>
      <c r="U19" s="41"/>
      <c r="V19" s="41"/>
      <c r="W19" s="41"/>
      <c r="X19" s="41"/>
      <c r="Y19" s="41"/>
      <c r="Z19" s="41"/>
      <c r="AA19" s="41"/>
      <c r="AB19" s="41"/>
      <c r="AC19" s="41"/>
      <c r="AD19" s="41"/>
      <c r="AE19" s="41"/>
      <c r="AF19" s="41"/>
      <c r="AG19" s="41"/>
    </row>
    <row r="20" spans="1:33" ht="15" customHeight="1" x14ac:dyDescent="0.3">
      <c r="A20" s="52"/>
      <c r="B20" s="38"/>
      <c r="C20" s="41"/>
      <c r="D20" s="41"/>
      <c r="E20" s="41"/>
      <c r="F20" s="41"/>
      <c r="G20" s="41"/>
      <c r="H20" s="41"/>
      <c r="I20" s="41"/>
      <c r="J20" s="41"/>
      <c r="K20" s="41"/>
      <c r="L20" s="41"/>
      <c r="M20" s="41"/>
      <c r="N20" s="41"/>
      <c r="O20" s="41"/>
      <c r="P20" s="41"/>
      <c r="Q20" s="41"/>
      <c r="R20" s="41"/>
      <c r="S20" s="41"/>
      <c r="T20" s="41"/>
      <c r="U20" s="41"/>
      <c r="V20" s="41"/>
      <c r="W20" s="41"/>
      <c r="X20" s="41"/>
      <c r="Y20" s="41"/>
      <c r="Z20" s="41"/>
      <c r="AA20" s="41"/>
      <c r="AB20" s="41"/>
      <c r="AC20" s="41"/>
      <c r="AD20" s="41"/>
      <c r="AE20" s="41"/>
      <c r="AF20" s="41"/>
      <c r="AG20" s="41"/>
    </row>
    <row r="21" spans="1:33" ht="15" customHeight="1" x14ac:dyDescent="0.3">
      <c r="A21" s="52"/>
      <c r="B21" s="38"/>
      <c r="C21" s="41"/>
      <c r="D21" s="41"/>
      <c r="E21" s="41"/>
      <c r="F21" s="41"/>
      <c r="G21" s="41"/>
      <c r="H21" s="41"/>
      <c r="I21" s="41"/>
      <c r="J21" s="41"/>
      <c r="K21" s="41"/>
      <c r="L21" s="41"/>
      <c r="M21" s="41"/>
      <c r="N21" s="41"/>
      <c r="O21" s="41"/>
      <c r="P21" s="41"/>
      <c r="Q21" s="41"/>
      <c r="R21" s="41"/>
      <c r="S21" s="41"/>
      <c r="T21" s="41"/>
      <c r="U21" s="41"/>
      <c r="V21" s="41"/>
      <c r="W21" s="41"/>
      <c r="X21" s="41"/>
      <c r="Y21" s="41"/>
      <c r="Z21" s="41"/>
      <c r="AA21" s="41"/>
      <c r="AB21" s="41"/>
      <c r="AC21" s="41"/>
      <c r="AD21" s="41"/>
      <c r="AE21" s="41"/>
      <c r="AF21" s="41"/>
      <c r="AG21" s="41"/>
    </row>
    <row r="22" spans="1:33" ht="16.5" x14ac:dyDescent="0.3">
      <c r="A22" s="52"/>
      <c r="B22" s="38"/>
      <c r="C22" s="42"/>
      <c r="D22" s="42"/>
      <c r="E22" s="42"/>
      <c r="F22" s="42"/>
      <c r="G22" s="42"/>
      <c r="H22" s="42"/>
      <c r="I22" s="42"/>
      <c r="J22" s="42"/>
      <c r="K22" s="42"/>
      <c r="L22" s="42"/>
      <c r="M22" s="42"/>
      <c r="N22" s="42"/>
      <c r="O22" s="42"/>
      <c r="P22" s="42"/>
      <c r="Q22" s="42"/>
      <c r="R22" s="42"/>
      <c r="S22" s="42"/>
      <c r="T22" s="42"/>
      <c r="U22" s="42"/>
      <c r="V22" s="42"/>
      <c r="W22" s="42"/>
      <c r="X22" s="42"/>
      <c r="Y22" s="42"/>
      <c r="Z22" s="42"/>
      <c r="AA22" s="42"/>
      <c r="AB22" s="42"/>
      <c r="AC22" s="42"/>
      <c r="AD22" s="42"/>
      <c r="AE22" s="42"/>
      <c r="AF22" s="42"/>
      <c r="AG22" s="42"/>
    </row>
    <row r="23" spans="1:33" s="34" customFormat="1" ht="16.5" x14ac:dyDescent="0.3">
      <c r="A23" s="39"/>
      <c r="B23" s="39"/>
      <c r="AG23" s="35"/>
    </row>
    <row r="24" spans="1:33" s="34" customFormat="1" ht="16.5" x14ac:dyDescent="0.3">
      <c r="A24" s="401"/>
      <c r="B24" s="401"/>
      <c r="AG24" s="35"/>
    </row>
    <row r="25" spans="1:33" s="34" customFormat="1" ht="17.25" thickBot="1" x14ac:dyDescent="0.35">
      <c r="A25" s="36"/>
      <c r="AG25" s="35"/>
    </row>
    <row r="26" spans="1:33" ht="17.25" thickBot="1" x14ac:dyDescent="0.3">
      <c r="A26" s="326" t="s">
        <v>215</v>
      </c>
      <c r="B26" s="327"/>
      <c r="C26" s="327"/>
      <c r="D26" s="327"/>
      <c r="E26" s="327"/>
      <c r="F26" s="327"/>
      <c r="G26" s="327"/>
      <c r="H26" s="327"/>
      <c r="I26" s="327"/>
      <c r="J26" s="327"/>
      <c r="K26" s="327"/>
      <c r="L26" s="327"/>
      <c r="M26" s="327"/>
      <c r="N26" s="327"/>
      <c r="O26" s="327"/>
      <c r="P26" s="327"/>
      <c r="Q26" s="328"/>
      <c r="R26" s="3"/>
      <c r="S26" s="3"/>
      <c r="T26" s="3"/>
    </row>
    <row r="27" spans="1:33" ht="31.5" customHeight="1" thickBot="1" x14ac:dyDescent="0.3">
      <c r="A27" s="37" t="s">
        <v>7</v>
      </c>
      <c r="B27" s="412" t="s">
        <v>8</v>
      </c>
      <c r="C27" s="413"/>
      <c r="D27" s="413"/>
      <c r="E27" s="414"/>
      <c r="F27" s="415" t="s">
        <v>36</v>
      </c>
      <c r="G27" s="416"/>
      <c r="H27" s="417"/>
      <c r="I27" s="365" t="s">
        <v>193</v>
      </c>
      <c r="J27" s="365"/>
      <c r="K27" s="365"/>
      <c r="L27" s="366" t="s">
        <v>9</v>
      </c>
      <c r="M27" s="367"/>
      <c r="N27" s="368"/>
      <c r="O27" s="366" t="s">
        <v>236</v>
      </c>
      <c r="P27" s="367"/>
      <c r="Q27" s="368"/>
      <c r="R27" s="3"/>
      <c r="S27" s="404"/>
      <c r="T27" s="404"/>
      <c r="AG27" s="2"/>
    </row>
    <row r="28" spans="1:33" ht="16.5" x14ac:dyDescent="0.3">
      <c r="A28" s="13"/>
      <c r="B28" s="405"/>
      <c r="C28" s="406"/>
      <c r="D28" s="406"/>
      <c r="E28" s="406"/>
      <c r="F28" s="407"/>
      <c r="G28" s="408"/>
      <c r="H28" s="409"/>
      <c r="I28" s="410"/>
      <c r="J28" s="410"/>
      <c r="K28" s="411"/>
      <c r="L28" s="362"/>
      <c r="M28" s="363"/>
      <c r="N28" s="363"/>
      <c r="O28" s="362">
        <f t="shared" ref="O28:O43" si="2">COUNTIF($C$13:$AG$22,$A28)</f>
        <v>0</v>
      </c>
      <c r="P28" s="363"/>
      <c r="Q28" s="364"/>
      <c r="R28" s="4"/>
      <c r="S28" s="402"/>
      <c r="T28" s="403"/>
      <c r="AG28" s="2"/>
    </row>
    <row r="29" spans="1:33" ht="17.25" customHeight="1" x14ac:dyDescent="0.3">
      <c r="A29" s="14"/>
      <c r="B29" s="343"/>
      <c r="C29" s="344"/>
      <c r="D29" s="344"/>
      <c r="E29" s="344"/>
      <c r="F29" s="359"/>
      <c r="G29" s="360"/>
      <c r="H29" s="361"/>
      <c r="I29" s="369"/>
      <c r="J29" s="369"/>
      <c r="K29" s="370"/>
      <c r="L29" s="354"/>
      <c r="M29" s="355"/>
      <c r="N29" s="355"/>
      <c r="O29" s="354">
        <f t="shared" si="2"/>
        <v>0</v>
      </c>
      <c r="P29" s="355"/>
      <c r="Q29" s="356"/>
      <c r="R29" s="4"/>
      <c r="S29" s="402"/>
      <c r="T29" s="403"/>
      <c r="AG29" s="2"/>
    </row>
    <row r="30" spans="1:33" ht="16.5" customHeight="1" x14ac:dyDescent="0.3">
      <c r="A30" s="14"/>
      <c r="B30" s="345"/>
      <c r="C30" s="346"/>
      <c r="D30" s="346"/>
      <c r="E30" s="346"/>
      <c r="F30" s="359"/>
      <c r="G30" s="360"/>
      <c r="H30" s="361"/>
      <c r="I30" s="369"/>
      <c r="J30" s="369"/>
      <c r="K30" s="370"/>
      <c r="L30" s="354"/>
      <c r="M30" s="355"/>
      <c r="N30" s="355"/>
      <c r="O30" s="354">
        <f t="shared" si="2"/>
        <v>0</v>
      </c>
      <c r="P30" s="355"/>
      <c r="Q30" s="356"/>
      <c r="R30" s="4"/>
      <c r="S30" s="16"/>
      <c r="T30" s="17"/>
      <c r="AG30" s="2"/>
    </row>
    <row r="31" spans="1:33" ht="16.5" customHeight="1" x14ac:dyDescent="0.3">
      <c r="A31" s="14"/>
      <c r="B31" s="343"/>
      <c r="C31" s="344"/>
      <c r="D31" s="344"/>
      <c r="E31" s="344"/>
      <c r="F31" s="359"/>
      <c r="G31" s="360"/>
      <c r="H31" s="361"/>
      <c r="I31" s="369"/>
      <c r="J31" s="369"/>
      <c r="K31" s="370"/>
      <c r="L31" s="354"/>
      <c r="M31" s="355"/>
      <c r="N31" s="355"/>
      <c r="O31" s="354">
        <f t="shared" si="2"/>
        <v>0</v>
      </c>
      <c r="P31" s="355"/>
      <c r="Q31" s="356"/>
      <c r="R31" s="4"/>
      <c r="S31" s="16"/>
      <c r="T31" s="17"/>
      <c r="AG31" s="2"/>
    </row>
    <row r="32" spans="1:33" ht="16.5" customHeight="1" x14ac:dyDescent="0.3">
      <c r="A32" s="14"/>
      <c r="B32" s="345"/>
      <c r="C32" s="346"/>
      <c r="D32" s="346"/>
      <c r="E32" s="346"/>
      <c r="F32" s="359"/>
      <c r="G32" s="360"/>
      <c r="H32" s="361"/>
      <c r="I32" s="369"/>
      <c r="J32" s="369"/>
      <c r="K32" s="370"/>
      <c r="L32" s="354"/>
      <c r="M32" s="355"/>
      <c r="N32" s="355"/>
      <c r="O32" s="354">
        <f t="shared" si="2"/>
        <v>0</v>
      </c>
      <c r="P32" s="355"/>
      <c r="Q32" s="356"/>
      <c r="R32" s="4"/>
      <c r="S32" s="402"/>
      <c r="T32" s="403"/>
      <c r="AG32" s="2"/>
    </row>
    <row r="33" spans="1:33" ht="16.5" customHeight="1" x14ac:dyDescent="0.3">
      <c r="A33" s="14"/>
      <c r="B33" s="345"/>
      <c r="C33" s="346"/>
      <c r="D33" s="346"/>
      <c r="E33" s="346"/>
      <c r="F33" s="359"/>
      <c r="G33" s="360"/>
      <c r="H33" s="361"/>
      <c r="I33" s="369"/>
      <c r="J33" s="369"/>
      <c r="K33" s="370"/>
      <c r="L33" s="354"/>
      <c r="M33" s="355"/>
      <c r="N33" s="355"/>
      <c r="O33" s="354">
        <f t="shared" si="2"/>
        <v>0</v>
      </c>
      <c r="P33" s="355"/>
      <c r="Q33" s="356"/>
      <c r="R33" s="4"/>
      <c r="S33" s="16"/>
      <c r="T33" s="17"/>
      <c r="AG33" s="2"/>
    </row>
    <row r="34" spans="1:33" ht="16.5" customHeight="1" x14ac:dyDescent="0.3">
      <c r="A34" s="14"/>
      <c r="B34" s="345"/>
      <c r="C34" s="346"/>
      <c r="D34" s="346"/>
      <c r="E34" s="346"/>
      <c r="F34" s="359"/>
      <c r="G34" s="360"/>
      <c r="H34" s="361"/>
      <c r="I34" s="369"/>
      <c r="J34" s="369"/>
      <c r="K34" s="370"/>
      <c r="L34" s="354"/>
      <c r="M34" s="355"/>
      <c r="N34" s="355"/>
      <c r="O34" s="354">
        <f t="shared" si="2"/>
        <v>0</v>
      </c>
      <c r="P34" s="355"/>
      <c r="Q34" s="356"/>
      <c r="R34" s="4"/>
      <c r="S34" s="16"/>
      <c r="T34" s="17"/>
      <c r="AG34" s="2"/>
    </row>
    <row r="35" spans="1:33" ht="16.5" x14ac:dyDescent="0.3">
      <c r="A35" s="14"/>
      <c r="B35" s="345"/>
      <c r="C35" s="346"/>
      <c r="D35" s="346"/>
      <c r="E35" s="346"/>
      <c r="F35" s="359"/>
      <c r="G35" s="360"/>
      <c r="H35" s="361"/>
      <c r="I35" s="357"/>
      <c r="J35" s="357"/>
      <c r="K35" s="358"/>
      <c r="L35" s="354"/>
      <c r="M35" s="355"/>
      <c r="N35" s="355"/>
      <c r="O35" s="354">
        <f t="shared" si="2"/>
        <v>0</v>
      </c>
      <c r="P35" s="355"/>
      <c r="Q35" s="356"/>
      <c r="R35" s="4"/>
      <c r="S35" s="16"/>
      <c r="T35" s="17"/>
      <c r="AG35" s="2"/>
    </row>
    <row r="36" spans="1:33" ht="16.5" x14ac:dyDescent="0.3">
      <c r="A36" s="14"/>
      <c r="B36" s="345"/>
      <c r="C36" s="346"/>
      <c r="D36" s="346"/>
      <c r="E36" s="346"/>
      <c r="F36" s="359"/>
      <c r="G36" s="360"/>
      <c r="H36" s="361"/>
      <c r="I36" s="357"/>
      <c r="J36" s="357"/>
      <c r="K36" s="358"/>
      <c r="L36" s="354"/>
      <c r="M36" s="355"/>
      <c r="N36" s="355"/>
      <c r="O36" s="354">
        <f t="shared" si="2"/>
        <v>0</v>
      </c>
      <c r="P36" s="355"/>
      <c r="Q36" s="356"/>
      <c r="R36" s="4"/>
      <c r="S36" s="16"/>
      <c r="T36" s="17"/>
      <c r="AG36" s="2"/>
    </row>
    <row r="37" spans="1:33" ht="16.5" x14ac:dyDescent="0.3">
      <c r="A37" s="14"/>
      <c r="B37" s="345"/>
      <c r="C37" s="346"/>
      <c r="D37" s="346"/>
      <c r="E37" s="346"/>
      <c r="F37" s="359"/>
      <c r="G37" s="360"/>
      <c r="H37" s="361"/>
      <c r="I37" s="357"/>
      <c r="J37" s="357"/>
      <c r="K37" s="358"/>
      <c r="L37" s="354"/>
      <c r="M37" s="355"/>
      <c r="N37" s="355"/>
      <c r="O37" s="354">
        <f t="shared" si="2"/>
        <v>0</v>
      </c>
      <c r="P37" s="355"/>
      <c r="Q37" s="356"/>
      <c r="R37" s="4"/>
      <c r="S37" s="16"/>
      <c r="T37" s="17"/>
      <c r="AG37" s="2"/>
    </row>
    <row r="38" spans="1:33" ht="16.5" x14ac:dyDescent="0.3">
      <c r="A38" s="14"/>
      <c r="B38" s="345"/>
      <c r="C38" s="346"/>
      <c r="D38" s="346"/>
      <c r="E38" s="346"/>
      <c r="F38" s="359"/>
      <c r="G38" s="360"/>
      <c r="H38" s="361"/>
      <c r="I38" s="357"/>
      <c r="J38" s="357"/>
      <c r="K38" s="358"/>
      <c r="L38" s="354"/>
      <c r="M38" s="355"/>
      <c r="N38" s="355"/>
      <c r="O38" s="354">
        <f t="shared" si="2"/>
        <v>0</v>
      </c>
      <c r="P38" s="355"/>
      <c r="Q38" s="356"/>
      <c r="R38" s="4"/>
      <c r="S38" s="16"/>
      <c r="T38" s="17"/>
      <c r="AG38" s="2"/>
    </row>
    <row r="39" spans="1:33" ht="16.5" x14ac:dyDescent="0.3">
      <c r="A39" s="14"/>
      <c r="B39" s="345"/>
      <c r="C39" s="346"/>
      <c r="D39" s="346"/>
      <c r="E39" s="346"/>
      <c r="F39" s="359"/>
      <c r="G39" s="360"/>
      <c r="H39" s="361"/>
      <c r="I39" s="357"/>
      <c r="J39" s="357"/>
      <c r="K39" s="358"/>
      <c r="L39" s="354"/>
      <c r="M39" s="355"/>
      <c r="N39" s="355"/>
      <c r="O39" s="354">
        <f t="shared" si="2"/>
        <v>0</v>
      </c>
      <c r="P39" s="355"/>
      <c r="Q39" s="356"/>
      <c r="R39" s="4"/>
      <c r="S39" s="16"/>
      <c r="T39" s="17"/>
      <c r="AG39" s="2"/>
    </row>
    <row r="40" spans="1:33" ht="16.5" x14ac:dyDescent="0.3">
      <c r="A40" s="14"/>
      <c r="B40" s="345"/>
      <c r="C40" s="346"/>
      <c r="D40" s="346"/>
      <c r="E40" s="346"/>
      <c r="F40" s="359"/>
      <c r="G40" s="360"/>
      <c r="H40" s="361"/>
      <c r="I40" s="357"/>
      <c r="J40" s="357"/>
      <c r="K40" s="358"/>
      <c r="L40" s="354"/>
      <c r="M40" s="355"/>
      <c r="N40" s="355"/>
      <c r="O40" s="354">
        <f t="shared" si="2"/>
        <v>0</v>
      </c>
      <c r="P40" s="355"/>
      <c r="Q40" s="356"/>
      <c r="R40" s="4"/>
      <c r="S40" s="16"/>
      <c r="T40" s="17"/>
      <c r="AG40" s="2"/>
    </row>
    <row r="41" spans="1:33" ht="16.5" x14ac:dyDescent="0.3">
      <c r="A41" s="14"/>
      <c r="B41" s="345"/>
      <c r="C41" s="346"/>
      <c r="D41" s="346"/>
      <c r="E41" s="346"/>
      <c r="F41" s="359"/>
      <c r="G41" s="360"/>
      <c r="H41" s="361"/>
      <c r="I41" s="357"/>
      <c r="J41" s="357"/>
      <c r="K41" s="358"/>
      <c r="L41" s="354"/>
      <c r="M41" s="355"/>
      <c r="N41" s="355"/>
      <c r="O41" s="354">
        <f t="shared" si="2"/>
        <v>0</v>
      </c>
      <c r="P41" s="355"/>
      <c r="Q41" s="356"/>
      <c r="R41" s="4"/>
      <c r="S41" s="16"/>
      <c r="T41" s="17"/>
      <c r="AG41" s="2"/>
    </row>
    <row r="42" spans="1:33" ht="16.5" x14ac:dyDescent="0.3">
      <c r="A42" s="14"/>
      <c r="B42" s="345"/>
      <c r="C42" s="346"/>
      <c r="D42" s="346"/>
      <c r="E42" s="346"/>
      <c r="F42" s="359"/>
      <c r="G42" s="360"/>
      <c r="H42" s="361"/>
      <c r="I42" s="357"/>
      <c r="J42" s="357"/>
      <c r="K42" s="358"/>
      <c r="L42" s="354"/>
      <c r="M42" s="355"/>
      <c r="N42" s="355"/>
      <c r="O42" s="354">
        <f t="shared" si="2"/>
        <v>0</v>
      </c>
      <c r="P42" s="355"/>
      <c r="Q42" s="356"/>
      <c r="R42" s="4"/>
      <c r="S42" s="16"/>
      <c r="T42" s="17"/>
      <c r="AG42" s="2"/>
    </row>
    <row r="43" spans="1:33" ht="17.25" thickBot="1" x14ac:dyDescent="0.35">
      <c r="A43" s="15"/>
      <c r="B43" s="396"/>
      <c r="C43" s="397"/>
      <c r="D43" s="397"/>
      <c r="E43" s="397"/>
      <c r="F43" s="398"/>
      <c r="G43" s="399"/>
      <c r="H43" s="400"/>
      <c r="I43" s="394"/>
      <c r="J43" s="394"/>
      <c r="K43" s="395"/>
      <c r="L43" s="351"/>
      <c r="M43" s="352"/>
      <c r="N43" s="352"/>
      <c r="O43" s="351">
        <f t="shared" si="2"/>
        <v>0</v>
      </c>
      <c r="P43" s="352"/>
      <c r="Q43" s="353"/>
      <c r="R43" s="4"/>
      <c r="S43" s="16"/>
      <c r="T43" s="17"/>
      <c r="AG43" s="2"/>
    </row>
    <row r="44" spans="1:33" ht="16.5" x14ac:dyDescent="0.3">
      <c r="A44" s="21"/>
      <c r="B44" s="19"/>
      <c r="C44" s="19"/>
      <c r="D44" s="19"/>
      <c r="E44" s="19"/>
      <c r="F44" s="20"/>
      <c r="G44" s="20"/>
      <c r="H44" s="20"/>
      <c r="L44" s="18"/>
      <c r="M44" s="18"/>
      <c r="N44" s="18"/>
      <c r="O44" s="4"/>
      <c r="P44" s="4"/>
      <c r="Q44" s="4"/>
      <c r="R44" s="4"/>
      <c r="S44" s="16"/>
      <c r="T44" s="17"/>
      <c r="AG44" s="2"/>
    </row>
  </sheetData>
  <sheetProtection selectLockedCells="1" selectUnlockedCells="1"/>
  <mergeCells count="106">
    <mergeCell ref="B35:E35"/>
    <mergeCell ref="B34:E34"/>
    <mergeCell ref="B37:E37"/>
    <mergeCell ref="B38:E38"/>
    <mergeCell ref="B36:E36"/>
    <mergeCell ref="O27:Q27"/>
    <mergeCell ref="S32:T32"/>
    <mergeCell ref="S27:T27"/>
    <mergeCell ref="B28:E28"/>
    <mergeCell ref="F28:H28"/>
    <mergeCell ref="I28:K28"/>
    <mergeCell ref="L28:N28"/>
    <mergeCell ref="S28:T28"/>
    <mergeCell ref="F29:H29"/>
    <mergeCell ref="I29:K29"/>
    <mergeCell ref="L29:N29"/>
    <mergeCell ref="S29:T29"/>
    <mergeCell ref="B29:E29"/>
    <mergeCell ref="I30:K30"/>
    <mergeCell ref="L30:N30"/>
    <mergeCell ref="B27:E27"/>
    <mergeCell ref="F27:H27"/>
    <mergeCell ref="B32:E32"/>
    <mergeCell ref="F30:H30"/>
    <mergeCell ref="A1:A4"/>
    <mergeCell ref="C10:AG10"/>
    <mergeCell ref="F41:H41"/>
    <mergeCell ref="F42:H42"/>
    <mergeCell ref="B39:E39"/>
    <mergeCell ref="B40:E40"/>
    <mergeCell ref="F32:H32"/>
    <mergeCell ref="I43:K43"/>
    <mergeCell ref="L43:N43"/>
    <mergeCell ref="B43:E43"/>
    <mergeCell ref="F43:H43"/>
    <mergeCell ref="B42:E42"/>
    <mergeCell ref="F35:H35"/>
    <mergeCell ref="F33:H33"/>
    <mergeCell ref="F34:H34"/>
    <mergeCell ref="F36:H36"/>
    <mergeCell ref="F37:H37"/>
    <mergeCell ref="F38:H38"/>
    <mergeCell ref="B41:E41"/>
    <mergeCell ref="F39:H39"/>
    <mergeCell ref="F40:H40"/>
    <mergeCell ref="I32:K32"/>
    <mergeCell ref="L32:N32"/>
    <mergeCell ref="A24:B24"/>
    <mergeCell ref="Z1:AG1"/>
    <mergeCell ref="Z2:AG2"/>
    <mergeCell ref="Z3:AG3"/>
    <mergeCell ref="Z4:AG4"/>
    <mergeCell ref="B6:Q6"/>
    <mergeCell ref="R6:W6"/>
    <mergeCell ref="X6:AG6"/>
    <mergeCell ref="C9:G9"/>
    <mergeCell ref="H9:S9"/>
    <mergeCell ref="T9:U9"/>
    <mergeCell ref="V9:AG9"/>
    <mergeCell ref="B1:Y4"/>
    <mergeCell ref="L42:N42"/>
    <mergeCell ref="L41:N41"/>
    <mergeCell ref="L40:N40"/>
    <mergeCell ref="L39:N39"/>
    <mergeCell ref="L38:N38"/>
    <mergeCell ref="L37:N37"/>
    <mergeCell ref="L36:N36"/>
    <mergeCell ref="I33:K33"/>
    <mergeCell ref="I34:K34"/>
    <mergeCell ref="I35:K35"/>
    <mergeCell ref="I36:K36"/>
    <mergeCell ref="I37:K37"/>
    <mergeCell ref="B30:E30"/>
    <mergeCell ref="O28:Q28"/>
    <mergeCell ref="O31:Q31"/>
    <mergeCell ref="O30:Q30"/>
    <mergeCell ref="O29:Q29"/>
    <mergeCell ref="I27:K27"/>
    <mergeCell ref="L27:N27"/>
    <mergeCell ref="L33:N33"/>
    <mergeCell ref="L31:N31"/>
    <mergeCell ref="I31:K31"/>
    <mergeCell ref="B31:E31"/>
    <mergeCell ref="B33:E33"/>
    <mergeCell ref="A11:B12"/>
    <mergeCell ref="A26:Q26"/>
    <mergeCell ref="O43:Q43"/>
    <mergeCell ref="O42:Q42"/>
    <mergeCell ref="O41:Q41"/>
    <mergeCell ref="O40:Q40"/>
    <mergeCell ref="O39:Q39"/>
    <mergeCell ref="O38:Q38"/>
    <mergeCell ref="O37:Q37"/>
    <mergeCell ref="O36:Q36"/>
    <mergeCell ref="O35:Q35"/>
    <mergeCell ref="O34:Q34"/>
    <mergeCell ref="O33:Q33"/>
    <mergeCell ref="O32:Q32"/>
    <mergeCell ref="L35:N35"/>
    <mergeCell ref="I40:K40"/>
    <mergeCell ref="I41:K41"/>
    <mergeCell ref="I42:K42"/>
    <mergeCell ref="I38:K38"/>
    <mergeCell ref="I39:K39"/>
    <mergeCell ref="L34:N34"/>
    <mergeCell ref="F31:H31"/>
  </mergeCells>
  <phoneticPr fontId="13" type="noConversion"/>
  <conditionalFormatting sqref="C13:C22">
    <cfRule type="duplicateValues" dxfId="2" priority="3"/>
  </conditionalFormatting>
  <conditionalFormatting sqref="D13:D22">
    <cfRule type="duplicateValues" dxfId="1" priority="2"/>
  </conditionalFormatting>
  <conditionalFormatting sqref="E13:AG22">
    <cfRule type="duplicateValues" dxfId="0" priority="1"/>
  </conditionalFormatting>
  <dataValidations count="1">
    <dataValidation type="list" allowBlank="1" showInputMessage="1" showErrorMessage="1" sqref="I28:K43" xr:uid="{2C837003-1057-4A68-A707-C2F6BCECA1F1}">
      <formula1>"Funcionario,Contratista"</formula1>
    </dataValidation>
  </dataValidations>
  <pageMargins left="0.7" right="0.7" top="0.75" bottom="0.75" header="0.3" footer="0.3"/>
  <pageSetup paperSize="9" scale="64" fitToWidth="0" orientation="landscape" r:id="rId1"/>
  <drawing r:id="rId2"/>
  <extLst>
    <ext xmlns:x14="http://schemas.microsoft.com/office/spreadsheetml/2009/9/main" uri="{CCE6A557-97BC-4b89-ADB6-D9C93CAAB3DF}">
      <x14:dataValidations xmlns:xm="http://schemas.microsoft.com/office/excel/2006/main" count="2">
        <x14:dataValidation type="list" showInputMessage="1" showErrorMessage="1" xr:uid="{00000000-0002-0000-0000-000000000000}">
          <x14:formula1>
            <xm:f>TURNOS!$A$2:$A$15</xm:f>
          </x14:formula1>
          <xm:sqref>B6:Q6</xm:sqref>
        </x14:dataValidation>
        <x14:dataValidation type="list" allowBlank="1" showInputMessage="1" showErrorMessage="1" xr:uid="{00000000-0002-0000-0000-000001000000}">
          <x14:formula1>
            <xm:f>TURNOS!$C$2:$C$3</xm:f>
          </x14:formula1>
          <xm:sqref>X6:AG6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567123-4F62-494A-89B6-0B3BE0E01D13}">
  <dimension ref="A1:AM15"/>
  <sheetViews>
    <sheetView workbookViewId="0">
      <selection activeCell="R7" sqref="R7"/>
    </sheetView>
  </sheetViews>
  <sheetFormatPr baseColWidth="10" defaultColWidth="10" defaultRowHeight="15" x14ac:dyDescent="0.25"/>
  <sheetData>
    <row r="1" spans="1:39" ht="16.5" customHeight="1" x14ac:dyDescent="0.3">
      <c r="A1" s="306"/>
      <c r="B1" s="307"/>
      <c r="C1" s="310" t="s">
        <v>190</v>
      </c>
      <c r="D1" s="311"/>
      <c r="E1" s="311"/>
      <c r="F1" s="311"/>
      <c r="G1" s="311"/>
      <c r="H1" s="311"/>
      <c r="I1" s="311"/>
      <c r="J1" s="311"/>
      <c r="K1" s="311"/>
      <c r="L1" s="311"/>
      <c r="M1" s="311"/>
      <c r="N1" s="312"/>
      <c r="O1" s="371" t="s">
        <v>1</v>
      </c>
      <c r="P1" s="371"/>
      <c r="Q1" s="371"/>
      <c r="R1" s="371"/>
      <c r="AA1" s="19"/>
      <c r="AB1" s="19"/>
      <c r="AC1" s="19"/>
      <c r="AD1" s="19"/>
      <c r="AE1" s="19"/>
      <c r="AF1" s="19"/>
      <c r="AG1" s="19"/>
      <c r="AH1" s="19"/>
      <c r="AI1" s="19"/>
      <c r="AJ1" s="19"/>
      <c r="AK1" s="19"/>
      <c r="AL1" s="19"/>
      <c r="AM1" s="19"/>
    </row>
    <row r="2" spans="1:39" ht="16.5" customHeight="1" x14ac:dyDescent="0.3">
      <c r="A2" s="306"/>
      <c r="B2" s="307"/>
      <c r="C2" s="313"/>
      <c r="D2" s="314"/>
      <c r="E2" s="314"/>
      <c r="F2" s="314"/>
      <c r="G2" s="314"/>
      <c r="H2" s="314"/>
      <c r="I2" s="314"/>
      <c r="J2" s="314"/>
      <c r="K2" s="314"/>
      <c r="L2" s="314"/>
      <c r="M2" s="314"/>
      <c r="N2" s="315"/>
      <c r="O2" s="372" t="s">
        <v>230</v>
      </c>
      <c r="P2" s="372"/>
      <c r="Q2" s="372"/>
      <c r="R2" s="372"/>
      <c r="AA2" s="19"/>
      <c r="AB2" s="70"/>
      <c r="AC2" s="70"/>
      <c r="AD2" s="70"/>
      <c r="AE2" s="70"/>
      <c r="AF2" s="70"/>
      <c r="AG2" s="70"/>
      <c r="AH2" s="70"/>
      <c r="AI2" s="70"/>
      <c r="AJ2" s="70"/>
      <c r="AK2" s="70"/>
      <c r="AL2" s="70"/>
      <c r="AM2" s="19"/>
    </row>
    <row r="3" spans="1:39" ht="16.5" customHeight="1" thickBot="1" x14ac:dyDescent="0.35">
      <c r="A3" s="306"/>
      <c r="B3" s="307"/>
      <c r="C3" s="313"/>
      <c r="D3" s="314"/>
      <c r="E3" s="314"/>
      <c r="F3" s="314"/>
      <c r="G3" s="314"/>
      <c r="H3" s="314"/>
      <c r="I3" s="314"/>
      <c r="J3" s="314"/>
      <c r="K3" s="314"/>
      <c r="L3" s="314"/>
      <c r="M3" s="314"/>
      <c r="N3" s="315"/>
      <c r="O3" s="372" t="s">
        <v>241</v>
      </c>
      <c r="P3" s="372"/>
      <c r="Q3" s="372"/>
      <c r="R3" s="372"/>
      <c r="AA3" s="19"/>
      <c r="AB3" s="70"/>
      <c r="AC3" s="70"/>
      <c r="AD3" s="70"/>
      <c r="AE3" s="70"/>
      <c r="AF3" s="70"/>
      <c r="AG3" s="70"/>
      <c r="AH3" s="70"/>
      <c r="AI3" s="70"/>
      <c r="AJ3" s="70"/>
      <c r="AK3" s="70"/>
      <c r="AL3" s="70"/>
      <c r="AM3" s="19"/>
    </row>
    <row r="4" spans="1:39" ht="17.25" customHeight="1" thickBot="1" x14ac:dyDescent="0.3">
      <c r="A4" s="308"/>
      <c r="B4" s="309"/>
      <c r="C4" s="316"/>
      <c r="D4" s="317"/>
      <c r="E4" s="317"/>
      <c r="F4" s="317"/>
      <c r="G4" s="317"/>
      <c r="H4" s="317"/>
      <c r="I4" s="317"/>
      <c r="J4" s="317"/>
      <c r="K4" s="317"/>
      <c r="L4" s="317"/>
      <c r="M4" s="317"/>
      <c r="N4" s="318"/>
      <c r="O4" s="373" t="s">
        <v>3</v>
      </c>
      <c r="P4" s="373"/>
      <c r="Q4" s="373"/>
      <c r="R4" s="373"/>
      <c r="Z4" s="70"/>
      <c r="AA4" s="326" t="s">
        <v>215</v>
      </c>
      <c r="AB4" s="327"/>
      <c r="AC4" s="327"/>
      <c r="AD4" s="327"/>
      <c r="AE4" s="327"/>
      <c r="AF4" s="327"/>
      <c r="AG4" s="327"/>
      <c r="AH4" s="327"/>
      <c r="AI4" s="327"/>
      <c r="AJ4" s="327"/>
      <c r="AK4" s="327"/>
      <c r="AL4" s="327"/>
      <c r="AM4" s="328"/>
    </row>
    <row r="8" spans="1:39" ht="16.5" x14ac:dyDescent="0.25">
      <c r="A8" s="50" t="s">
        <v>10</v>
      </c>
      <c r="B8" s="10" t="s">
        <v>11</v>
      </c>
      <c r="C8" s="425" t="s">
        <v>12</v>
      </c>
      <c r="D8" s="425"/>
      <c r="E8" s="425"/>
      <c r="F8" s="425"/>
      <c r="G8" s="425"/>
      <c r="H8" s="425"/>
      <c r="I8" s="425"/>
      <c r="J8" s="425"/>
      <c r="K8" s="425"/>
      <c r="L8" s="425"/>
      <c r="M8" s="425"/>
      <c r="N8" s="425"/>
      <c r="O8" s="425"/>
      <c r="P8" s="425"/>
      <c r="Q8" s="425"/>
      <c r="R8" s="425"/>
    </row>
    <row r="9" spans="1:39" x14ac:dyDescent="0.25">
      <c r="A9" s="48" t="s">
        <v>121</v>
      </c>
      <c r="B9" s="49">
        <v>43738</v>
      </c>
      <c r="C9" s="418" t="s">
        <v>122</v>
      </c>
      <c r="D9" s="418"/>
      <c r="E9" s="418"/>
      <c r="F9" s="418"/>
      <c r="G9" s="418"/>
      <c r="H9" s="418"/>
      <c r="I9" s="418"/>
      <c r="J9" s="418"/>
      <c r="K9" s="418"/>
      <c r="L9" s="418"/>
      <c r="M9" s="418"/>
      <c r="N9" s="418"/>
      <c r="O9" s="418"/>
      <c r="P9" s="418"/>
      <c r="Q9" s="418"/>
      <c r="R9" s="418"/>
    </row>
    <row r="10" spans="1:39" x14ac:dyDescent="0.25">
      <c r="A10" s="51" t="s">
        <v>123</v>
      </c>
      <c r="B10" s="49">
        <v>44692</v>
      </c>
      <c r="C10" s="418" t="s">
        <v>120</v>
      </c>
      <c r="D10" s="418"/>
      <c r="E10" s="418"/>
      <c r="F10" s="418"/>
      <c r="G10" s="418"/>
      <c r="H10" s="418"/>
      <c r="I10" s="418"/>
      <c r="J10" s="418"/>
      <c r="K10" s="418"/>
      <c r="L10" s="418"/>
      <c r="M10" s="418"/>
      <c r="N10" s="418"/>
      <c r="O10" s="418"/>
      <c r="P10" s="418"/>
      <c r="Q10" s="418"/>
      <c r="R10" s="418"/>
    </row>
    <row r="11" spans="1:39" x14ac:dyDescent="0.25">
      <c r="A11" s="51" t="s">
        <v>178</v>
      </c>
      <c r="B11" s="49">
        <v>44852</v>
      </c>
      <c r="C11" s="418" t="s">
        <v>120</v>
      </c>
      <c r="D11" s="418"/>
      <c r="E11" s="418"/>
      <c r="F11" s="418"/>
      <c r="G11" s="418"/>
      <c r="H11" s="418"/>
      <c r="I11" s="418"/>
      <c r="J11" s="418"/>
      <c r="K11" s="418"/>
      <c r="L11" s="418"/>
      <c r="M11" s="418"/>
      <c r="N11" s="418"/>
      <c r="O11" s="418"/>
      <c r="P11" s="418"/>
      <c r="Q11" s="418"/>
      <c r="R11" s="418"/>
    </row>
    <row r="12" spans="1:39" x14ac:dyDescent="0.25">
      <c r="A12" s="51" t="s">
        <v>179</v>
      </c>
      <c r="B12" s="49">
        <v>45273</v>
      </c>
      <c r="C12" s="418" t="s">
        <v>232</v>
      </c>
      <c r="D12" s="418"/>
      <c r="E12" s="418"/>
      <c r="F12" s="418"/>
      <c r="G12" s="418"/>
      <c r="H12" s="418"/>
      <c r="I12" s="418"/>
      <c r="J12" s="418"/>
      <c r="K12" s="418"/>
      <c r="L12" s="418"/>
      <c r="M12" s="418"/>
      <c r="N12" s="418"/>
      <c r="O12" s="418"/>
      <c r="P12" s="418"/>
      <c r="Q12" s="418"/>
      <c r="R12" s="418"/>
    </row>
    <row r="13" spans="1:39" ht="11.25" customHeight="1" x14ac:dyDescent="0.3">
      <c r="A13" s="8"/>
      <c r="B13" s="5"/>
      <c r="C13" s="6"/>
      <c r="D13" s="7"/>
      <c r="E13" s="7"/>
      <c r="F13" s="9"/>
      <c r="G13" s="9"/>
      <c r="H13" s="9"/>
      <c r="I13" s="9"/>
      <c r="J13" s="9"/>
      <c r="K13" s="9"/>
      <c r="L13" s="9"/>
      <c r="M13" s="9"/>
      <c r="N13" s="9"/>
      <c r="O13" s="9"/>
      <c r="P13" s="9"/>
      <c r="Q13" s="9"/>
      <c r="R13" s="9"/>
    </row>
    <row r="14" spans="1:39" ht="71.25" customHeight="1" x14ac:dyDescent="0.25">
      <c r="A14" s="419" t="s">
        <v>259</v>
      </c>
      <c r="B14" s="420"/>
      <c r="C14" s="420"/>
      <c r="D14" s="420"/>
      <c r="E14" s="420"/>
      <c r="F14" s="420"/>
      <c r="G14" s="423" t="s">
        <v>261</v>
      </c>
      <c r="H14" s="423"/>
      <c r="I14" s="423"/>
      <c r="J14" s="423"/>
      <c r="K14" s="423"/>
      <c r="L14" s="423"/>
      <c r="M14" s="420" t="s">
        <v>260</v>
      </c>
      <c r="N14" s="420"/>
      <c r="O14" s="420"/>
      <c r="P14" s="420"/>
      <c r="Q14" s="420"/>
      <c r="R14" s="420"/>
    </row>
    <row r="15" spans="1:39" ht="71.25" customHeight="1" thickBot="1" x14ac:dyDescent="0.3">
      <c r="A15" s="421"/>
      <c r="B15" s="422"/>
      <c r="C15" s="422"/>
      <c r="D15" s="422"/>
      <c r="E15" s="422"/>
      <c r="F15" s="422"/>
      <c r="G15" s="424"/>
      <c r="H15" s="424"/>
      <c r="I15" s="424"/>
      <c r="J15" s="424"/>
      <c r="K15" s="424"/>
      <c r="L15" s="424"/>
      <c r="M15" s="422"/>
      <c r="N15" s="422"/>
      <c r="O15" s="422"/>
      <c r="P15" s="422"/>
      <c r="Q15" s="422"/>
      <c r="R15" s="422"/>
    </row>
  </sheetData>
  <mergeCells count="15">
    <mergeCell ref="AA4:AM4"/>
    <mergeCell ref="C1:N4"/>
    <mergeCell ref="C8:R8"/>
    <mergeCell ref="A1:B4"/>
    <mergeCell ref="O1:R1"/>
    <mergeCell ref="O2:R2"/>
    <mergeCell ref="O3:R3"/>
    <mergeCell ref="O4:R4"/>
    <mergeCell ref="C11:R11"/>
    <mergeCell ref="C12:R12"/>
    <mergeCell ref="C9:R9"/>
    <mergeCell ref="C10:R10"/>
    <mergeCell ref="A14:F15"/>
    <mergeCell ref="G14:L15"/>
    <mergeCell ref="M14:R15"/>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33"/>
  <sheetViews>
    <sheetView workbookViewId="0">
      <selection activeCell="B3" sqref="B3"/>
    </sheetView>
  </sheetViews>
  <sheetFormatPr baseColWidth="10" defaultRowHeight="15" x14ac:dyDescent="0.25"/>
  <cols>
    <col min="1" max="1" width="16.140625" customWidth="1"/>
    <col min="2" max="2" width="53.85546875" customWidth="1"/>
  </cols>
  <sheetData>
    <row r="1" spans="1:2" ht="17.25" thickBot="1" x14ac:dyDescent="0.35">
      <c r="A1" s="426" t="s">
        <v>71</v>
      </c>
      <c r="B1" s="427"/>
    </row>
    <row r="2" spans="1:2" ht="17.25" thickBot="1" x14ac:dyDescent="0.35">
      <c r="A2" s="45" t="s">
        <v>72</v>
      </c>
      <c r="B2" s="45" t="s">
        <v>73</v>
      </c>
    </row>
    <row r="3" spans="1:2" ht="16.5" x14ac:dyDescent="0.3">
      <c r="A3" s="46" t="s">
        <v>103</v>
      </c>
      <c r="B3" s="46" t="s">
        <v>15</v>
      </c>
    </row>
    <row r="4" spans="1:2" ht="16.5" x14ac:dyDescent="0.3">
      <c r="A4" s="46" t="s">
        <v>98</v>
      </c>
      <c r="B4" s="46" t="s">
        <v>13</v>
      </c>
    </row>
    <row r="5" spans="1:2" ht="16.5" x14ac:dyDescent="0.3">
      <c r="A5" s="46" t="s">
        <v>97</v>
      </c>
      <c r="B5" s="46" t="s">
        <v>74</v>
      </c>
    </row>
    <row r="6" spans="1:2" ht="16.5" x14ac:dyDescent="0.3">
      <c r="A6" s="46" t="s">
        <v>100</v>
      </c>
      <c r="B6" s="46" t="s">
        <v>22</v>
      </c>
    </row>
    <row r="7" spans="1:2" ht="16.5" x14ac:dyDescent="0.3">
      <c r="A7" s="46" t="s">
        <v>104</v>
      </c>
      <c r="B7" s="46" t="s">
        <v>19</v>
      </c>
    </row>
    <row r="8" spans="1:2" ht="16.5" x14ac:dyDescent="0.3">
      <c r="A8" s="46" t="s">
        <v>105</v>
      </c>
      <c r="B8" s="46" t="s">
        <v>20</v>
      </c>
    </row>
    <row r="9" spans="1:2" ht="16.5" x14ac:dyDescent="0.3">
      <c r="A9" s="46" t="s">
        <v>99</v>
      </c>
      <c r="B9" s="46" t="s">
        <v>75</v>
      </c>
    </row>
    <row r="10" spans="1:2" ht="16.5" x14ac:dyDescent="0.3">
      <c r="A10" s="46" t="s">
        <v>95</v>
      </c>
      <c r="B10" s="46" t="s">
        <v>16</v>
      </c>
    </row>
    <row r="11" spans="1:2" ht="16.5" x14ac:dyDescent="0.3">
      <c r="A11" s="46" t="s">
        <v>96</v>
      </c>
      <c r="B11" s="46" t="s">
        <v>17</v>
      </c>
    </row>
    <row r="12" spans="1:2" ht="16.5" x14ac:dyDescent="0.3">
      <c r="A12" s="46" t="s">
        <v>101</v>
      </c>
      <c r="B12" s="46" t="s">
        <v>76</v>
      </c>
    </row>
    <row r="13" spans="1:2" ht="16.5" x14ac:dyDescent="0.3">
      <c r="A13" s="46" t="s">
        <v>118</v>
      </c>
      <c r="B13" s="46" t="s">
        <v>77</v>
      </c>
    </row>
    <row r="14" spans="1:2" ht="16.5" x14ac:dyDescent="0.3">
      <c r="A14" s="46" t="s">
        <v>102</v>
      </c>
      <c r="B14" s="46" t="s">
        <v>23</v>
      </c>
    </row>
    <row r="15" spans="1:2" ht="16.5" x14ac:dyDescent="0.3">
      <c r="A15" s="46" t="s">
        <v>107</v>
      </c>
      <c r="B15" s="46" t="s">
        <v>78</v>
      </c>
    </row>
    <row r="16" spans="1:2" ht="16.5" x14ac:dyDescent="0.3">
      <c r="A16" s="46" t="s">
        <v>108</v>
      </c>
      <c r="B16" s="46" t="s">
        <v>79</v>
      </c>
    </row>
    <row r="17" spans="1:2" ht="16.5" x14ac:dyDescent="0.3">
      <c r="A17" s="46" t="s">
        <v>109</v>
      </c>
      <c r="B17" s="46" t="s">
        <v>80</v>
      </c>
    </row>
    <row r="18" spans="1:2" ht="16.5" x14ac:dyDescent="0.3">
      <c r="A18" s="46" t="s">
        <v>110</v>
      </c>
      <c r="B18" s="46" t="s">
        <v>81</v>
      </c>
    </row>
    <row r="19" spans="1:2" ht="16.5" x14ac:dyDescent="0.3">
      <c r="A19" s="46" t="s">
        <v>111</v>
      </c>
      <c r="B19" s="46" t="s">
        <v>82</v>
      </c>
    </row>
    <row r="20" spans="1:2" ht="16.5" x14ac:dyDescent="0.3">
      <c r="A20" s="46" t="s">
        <v>112</v>
      </c>
      <c r="B20" s="46" t="s">
        <v>83</v>
      </c>
    </row>
    <row r="21" spans="1:2" ht="16.5" x14ac:dyDescent="0.3">
      <c r="A21" s="46" t="s">
        <v>113</v>
      </c>
      <c r="B21" s="46" t="s">
        <v>84</v>
      </c>
    </row>
    <row r="22" spans="1:2" ht="16.5" x14ac:dyDescent="0.3">
      <c r="A22" s="46" t="s">
        <v>114</v>
      </c>
      <c r="B22" s="46" t="s">
        <v>85</v>
      </c>
    </row>
    <row r="23" spans="1:2" ht="16.5" x14ac:dyDescent="0.3">
      <c r="A23" s="46" t="s">
        <v>115</v>
      </c>
      <c r="B23" s="46" t="s">
        <v>86</v>
      </c>
    </row>
    <row r="24" spans="1:2" ht="16.5" x14ac:dyDescent="0.3">
      <c r="A24" s="46" t="s">
        <v>116</v>
      </c>
      <c r="B24" s="46" t="s">
        <v>87</v>
      </c>
    </row>
    <row r="25" spans="1:2" ht="16.5" x14ac:dyDescent="0.3">
      <c r="A25" s="46" t="s">
        <v>117</v>
      </c>
      <c r="B25" s="46" t="s">
        <v>88</v>
      </c>
    </row>
    <row r="26" spans="1:2" ht="16.5" x14ac:dyDescent="0.3">
      <c r="A26" s="46" t="s">
        <v>94</v>
      </c>
      <c r="B26" s="46" t="s">
        <v>26</v>
      </c>
    </row>
    <row r="27" spans="1:2" ht="16.5" x14ac:dyDescent="0.3">
      <c r="A27" s="46" t="s">
        <v>93</v>
      </c>
      <c r="B27" s="46" t="s">
        <v>89</v>
      </c>
    </row>
    <row r="28" spans="1:2" ht="16.5" x14ac:dyDescent="0.3">
      <c r="A28" s="46" t="s">
        <v>92</v>
      </c>
      <c r="B28" s="46" t="s">
        <v>27</v>
      </c>
    </row>
    <row r="29" spans="1:2" ht="16.5" x14ac:dyDescent="0.3">
      <c r="A29" s="46" t="s">
        <v>91</v>
      </c>
      <c r="B29" s="46" t="s">
        <v>29</v>
      </c>
    </row>
    <row r="30" spans="1:2" ht="16.5" x14ac:dyDescent="0.3">
      <c r="A30" s="46" t="s">
        <v>90</v>
      </c>
      <c r="B30" s="46" t="s">
        <v>25</v>
      </c>
    </row>
    <row r="31" spans="1:2" ht="17.25" thickBot="1" x14ac:dyDescent="0.35">
      <c r="A31" s="47" t="s">
        <v>106</v>
      </c>
      <c r="B31" s="47" t="s">
        <v>28</v>
      </c>
    </row>
    <row r="33" spans="1:1" ht="16.5" x14ac:dyDescent="0.3">
      <c r="A33" s="19" t="s">
        <v>119</v>
      </c>
    </row>
  </sheetData>
  <mergeCells count="1">
    <mergeCell ref="A1:B1"/>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12139B-DBC0-4DB9-A8BB-E354385400E5}">
  <dimension ref="A1:C14"/>
  <sheetViews>
    <sheetView workbookViewId="0">
      <selection activeCell="A14" sqref="A14"/>
    </sheetView>
  </sheetViews>
  <sheetFormatPr baseColWidth="10" defaultRowHeight="15" x14ac:dyDescent="0.25"/>
  <cols>
    <col min="1" max="1" width="57.42578125" customWidth="1"/>
    <col min="3" max="3" width="40.140625" bestFit="1" customWidth="1"/>
  </cols>
  <sheetData>
    <row r="1" spans="1:3" x14ac:dyDescent="0.25">
      <c r="A1" s="22" t="s">
        <v>32</v>
      </c>
      <c r="C1" s="176" t="s">
        <v>33</v>
      </c>
    </row>
    <row r="2" spans="1:3" x14ac:dyDescent="0.25">
      <c r="A2" t="s">
        <v>19</v>
      </c>
      <c r="C2" s="174" t="s">
        <v>30</v>
      </c>
    </row>
    <row r="3" spans="1:3" x14ac:dyDescent="0.25">
      <c r="A3" t="s">
        <v>21</v>
      </c>
      <c r="C3" s="175" t="s">
        <v>31</v>
      </c>
    </row>
    <row r="4" spans="1:3" x14ac:dyDescent="0.25">
      <c r="A4" t="s">
        <v>16</v>
      </c>
    </row>
    <row r="5" spans="1:3" x14ac:dyDescent="0.25">
      <c r="A5" t="s">
        <v>17</v>
      </c>
    </row>
    <row r="6" spans="1:3" x14ac:dyDescent="0.25">
      <c r="A6" t="s">
        <v>13</v>
      </c>
    </row>
    <row r="7" spans="1:3" x14ac:dyDescent="0.25">
      <c r="A7" t="s">
        <v>18</v>
      </c>
    </row>
    <row r="8" spans="1:3" x14ac:dyDescent="0.25">
      <c r="A8" t="s">
        <v>23</v>
      </c>
    </row>
    <row r="9" spans="1:3" x14ac:dyDescent="0.25">
      <c r="A9" t="s">
        <v>15</v>
      </c>
    </row>
    <row r="10" spans="1:3" x14ac:dyDescent="0.25">
      <c r="A10" t="s">
        <v>22</v>
      </c>
    </row>
    <row r="11" spans="1:3" x14ac:dyDescent="0.25">
      <c r="A11" t="s">
        <v>252</v>
      </c>
    </row>
    <row r="12" spans="1:3" x14ac:dyDescent="0.25">
      <c r="A12" t="s">
        <v>254</v>
      </c>
    </row>
    <row r="13" spans="1:3" x14ac:dyDescent="0.25">
      <c r="A13" t="s">
        <v>256</v>
      </c>
    </row>
    <row r="14" spans="1:3" x14ac:dyDescent="0.25">
      <c r="A14" t="s">
        <v>257</v>
      </c>
    </row>
  </sheetData>
  <pageMargins left="0.7" right="0.7" top="0.75" bottom="0.75" header="0.3" footer="0.3"/>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3"/>
  <dimension ref="A1:E129"/>
  <sheetViews>
    <sheetView topLeftCell="A46" workbookViewId="0">
      <selection activeCell="A56" sqref="A56"/>
    </sheetView>
  </sheetViews>
  <sheetFormatPr baseColWidth="10" defaultRowHeight="16.5" x14ac:dyDescent="0.3"/>
  <cols>
    <col min="1" max="1" width="55.7109375" style="19" bestFit="1" customWidth="1"/>
  </cols>
  <sheetData>
    <row r="1" spans="1:1" x14ac:dyDescent="0.3">
      <c r="A1" s="19" t="s">
        <v>46</v>
      </c>
    </row>
    <row r="2" spans="1:1" x14ac:dyDescent="0.25">
      <c r="A2" s="53" t="s">
        <v>127</v>
      </c>
    </row>
    <row r="3" spans="1:1" x14ac:dyDescent="0.25">
      <c r="A3" s="23" t="s">
        <v>128</v>
      </c>
    </row>
    <row r="4" spans="1:1" x14ac:dyDescent="0.25">
      <c r="A4" s="23" t="s">
        <v>129</v>
      </c>
    </row>
    <row r="5" spans="1:1" x14ac:dyDescent="0.25">
      <c r="A5" s="23" t="s">
        <v>130</v>
      </c>
    </row>
    <row r="6" spans="1:1" x14ac:dyDescent="0.25">
      <c r="A6" s="23" t="s">
        <v>135</v>
      </c>
    </row>
    <row r="7" spans="1:1" x14ac:dyDescent="0.25">
      <c r="A7" s="24" t="s">
        <v>131</v>
      </c>
    </row>
    <row r="8" spans="1:1" x14ac:dyDescent="0.25">
      <c r="A8" s="24" t="s">
        <v>132</v>
      </c>
    </row>
    <row r="9" spans="1:1" x14ac:dyDescent="0.25">
      <c r="A9" s="54" t="s">
        <v>133</v>
      </c>
    </row>
    <row r="10" spans="1:1" x14ac:dyDescent="0.25">
      <c r="A10" s="54" t="s">
        <v>134</v>
      </c>
    </row>
    <row r="11" spans="1:1" x14ac:dyDescent="0.25">
      <c r="A11" s="54" t="s">
        <v>125</v>
      </c>
    </row>
    <row r="12" spans="1:1" x14ac:dyDescent="0.25">
      <c r="A12" s="54" t="s">
        <v>126</v>
      </c>
    </row>
    <row r="15" spans="1:1" x14ac:dyDescent="0.3">
      <c r="A15" s="19" t="s">
        <v>47</v>
      </c>
    </row>
    <row r="16" spans="1:1" x14ac:dyDescent="0.3">
      <c r="A16" s="25" t="s">
        <v>136</v>
      </c>
    </row>
    <row r="17" spans="1:5" x14ac:dyDescent="0.3">
      <c r="A17" s="25" t="s">
        <v>137</v>
      </c>
    </row>
    <row r="18" spans="1:5" x14ac:dyDescent="0.3">
      <c r="A18" s="25" t="s">
        <v>143</v>
      </c>
    </row>
    <row r="19" spans="1:5" x14ac:dyDescent="0.3">
      <c r="A19" s="26" t="s">
        <v>138</v>
      </c>
    </row>
    <row r="20" spans="1:5" x14ac:dyDescent="0.3">
      <c r="A20" s="26" t="s">
        <v>34</v>
      </c>
    </row>
    <row r="21" spans="1:5" x14ac:dyDescent="0.3">
      <c r="A21" s="26" t="s">
        <v>35</v>
      </c>
    </row>
    <row r="22" spans="1:5" x14ac:dyDescent="0.3">
      <c r="A22" s="26" t="s">
        <v>124</v>
      </c>
    </row>
    <row r="24" spans="1:5" x14ac:dyDescent="0.3">
      <c r="A24" s="19" t="s">
        <v>45</v>
      </c>
    </row>
    <row r="25" spans="1:5" x14ac:dyDescent="0.3">
      <c r="A25" s="27" t="s">
        <v>139</v>
      </c>
    </row>
    <row r="26" spans="1:5" x14ac:dyDescent="0.3">
      <c r="A26" s="19" t="s">
        <v>34</v>
      </c>
    </row>
    <row r="27" spans="1:5" x14ac:dyDescent="0.3">
      <c r="A27" s="19" t="s">
        <v>35</v>
      </c>
    </row>
    <row r="30" spans="1:5" x14ac:dyDescent="0.3">
      <c r="A30" s="19" t="s">
        <v>253</v>
      </c>
    </row>
    <row r="31" spans="1:5" x14ac:dyDescent="0.25">
      <c r="A31" s="23" t="s">
        <v>43</v>
      </c>
      <c r="B31" s="28"/>
      <c r="C31" s="28"/>
      <c r="D31" s="28"/>
      <c r="E31" s="29"/>
    </row>
    <row r="32" spans="1:5" x14ac:dyDescent="0.25">
      <c r="A32" s="23" t="s">
        <v>44</v>
      </c>
      <c r="B32" s="28"/>
      <c r="C32" s="28"/>
      <c r="D32" s="28"/>
      <c r="E32" s="29"/>
    </row>
    <row r="33" spans="1:5" x14ac:dyDescent="0.25">
      <c r="A33" s="23"/>
      <c r="B33" s="28"/>
      <c r="C33" s="28"/>
      <c r="D33" s="28"/>
      <c r="E33" s="29"/>
    </row>
    <row r="35" spans="1:5" x14ac:dyDescent="0.3">
      <c r="A35" s="19" t="s">
        <v>48</v>
      </c>
    </row>
    <row r="36" spans="1:5" x14ac:dyDescent="0.3">
      <c r="A36" s="19" t="s">
        <v>19</v>
      </c>
    </row>
    <row r="37" spans="1:5" x14ac:dyDescent="0.3">
      <c r="A37" s="19" t="s">
        <v>34</v>
      </c>
    </row>
    <row r="38" spans="1:5" x14ac:dyDescent="0.3">
      <c r="A38" s="19" t="s">
        <v>35</v>
      </c>
    </row>
    <row r="40" spans="1:5" x14ac:dyDescent="0.3">
      <c r="A40" s="19" t="s">
        <v>37</v>
      </c>
    </row>
    <row r="41" spans="1:5" x14ac:dyDescent="0.3">
      <c r="A41" s="19" t="s">
        <v>38</v>
      </c>
    </row>
    <row r="42" spans="1:5" x14ac:dyDescent="0.3">
      <c r="A42" s="19" t="s">
        <v>34</v>
      </c>
    </row>
    <row r="43" spans="1:5" x14ac:dyDescent="0.3">
      <c r="A43" s="19" t="s">
        <v>35</v>
      </c>
    </row>
    <row r="45" spans="1:5" x14ac:dyDescent="0.3">
      <c r="A45" s="19" t="s">
        <v>49</v>
      </c>
    </row>
    <row r="46" spans="1:5" x14ac:dyDescent="0.3">
      <c r="A46" s="19" t="s">
        <v>140</v>
      </c>
    </row>
    <row r="47" spans="1:5" x14ac:dyDescent="0.3">
      <c r="A47" s="19" t="s">
        <v>34</v>
      </c>
    </row>
    <row r="48" spans="1:5" x14ac:dyDescent="0.3">
      <c r="A48" s="19" t="s">
        <v>35</v>
      </c>
    </row>
    <row r="50" spans="1:1" x14ac:dyDescent="0.3">
      <c r="A50" s="19" t="s">
        <v>50</v>
      </c>
    </row>
    <row r="51" spans="1:1" x14ac:dyDescent="0.3">
      <c r="A51" s="19" t="s">
        <v>22</v>
      </c>
    </row>
    <row r="52" spans="1:1" x14ac:dyDescent="0.3">
      <c r="A52" s="19" t="s">
        <v>34</v>
      </c>
    </row>
    <row r="53" spans="1:1" x14ac:dyDescent="0.3">
      <c r="A53" s="19" t="s">
        <v>35</v>
      </c>
    </row>
    <row r="55" spans="1:1" x14ac:dyDescent="0.3">
      <c r="A55" s="19" t="s">
        <v>170</v>
      </c>
    </row>
    <row r="60" spans="1:1" x14ac:dyDescent="0.3">
      <c r="A60" s="19" t="s">
        <v>176</v>
      </c>
    </row>
    <row r="61" spans="1:1" x14ac:dyDescent="0.3">
      <c r="A61" s="19" t="s">
        <v>24</v>
      </c>
    </row>
    <row r="63" spans="1:1" x14ac:dyDescent="0.3">
      <c r="A63" s="19" t="s">
        <v>34</v>
      </c>
    </row>
    <row r="64" spans="1:1" x14ac:dyDescent="0.3">
      <c r="A64" s="19" t="s">
        <v>35</v>
      </c>
    </row>
    <row r="66" spans="1:1" x14ac:dyDescent="0.3">
      <c r="A66" s="19" t="s">
        <v>51</v>
      </c>
    </row>
    <row r="67" spans="1:1" x14ac:dyDescent="0.3">
      <c r="A67" s="19" t="s">
        <v>141</v>
      </c>
    </row>
    <row r="68" spans="1:1" x14ac:dyDescent="0.3">
      <c r="A68" s="19" t="s">
        <v>34</v>
      </c>
    </row>
    <row r="69" spans="1:1" x14ac:dyDescent="0.3">
      <c r="A69" s="19" t="s">
        <v>35</v>
      </c>
    </row>
    <row r="71" spans="1:1" x14ac:dyDescent="0.3">
      <c r="A71" s="19" t="s">
        <v>52</v>
      </c>
    </row>
    <row r="72" spans="1:1" x14ac:dyDescent="0.3">
      <c r="A72" s="19" t="s">
        <v>142</v>
      </c>
    </row>
    <row r="73" spans="1:1" x14ac:dyDescent="0.3">
      <c r="A73" s="19" t="s">
        <v>34</v>
      </c>
    </row>
    <row r="74" spans="1:1" x14ac:dyDescent="0.3">
      <c r="A74" s="19" t="s">
        <v>35</v>
      </c>
    </row>
    <row r="76" spans="1:1" x14ac:dyDescent="0.3">
      <c r="A76" s="19" t="s">
        <v>53</v>
      </c>
    </row>
    <row r="77" spans="1:1" x14ac:dyDescent="0.3">
      <c r="A77" s="19" t="s">
        <v>39</v>
      </c>
    </row>
    <row r="78" spans="1:1" x14ac:dyDescent="0.3">
      <c r="A78" s="19" t="s">
        <v>40</v>
      </c>
    </row>
    <row r="79" spans="1:1" x14ac:dyDescent="0.3">
      <c r="A79" s="19" t="s">
        <v>41</v>
      </c>
    </row>
    <row r="80" spans="1:1" x14ac:dyDescent="0.3">
      <c r="A80" s="19" t="s">
        <v>42</v>
      </c>
    </row>
    <row r="81" spans="1:1" x14ac:dyDescent="0.3">
      <c r="A81" s="19" t="s">
        <v>34</v>
      </c>
    </row>
    <row r="82" spans="1:1" x14ac:dyDescent="0.3">
      <c r="A82" s="19" t="s">
        <v>35</v>
      </c>
    </row>
    <row r="84" spans="1:1" x14ac:dyDescent="0.3">
      <c r="A84" s="19" t="s">
        <v>54</v>
      </c>
    </row>
    <row r="85" spans="1:1" x14ac:dyDescent="0.3">
      <c r="A85" s="19" t="s">
        <v>55</v>
      </c>
    </row>
    <row r="86" spans="1:1" x14ac:dyDescent="0.3">
      <c r="A86" s="19" t="s">
        <v>56</v>
      </c>
    </row>
    <row r="87" spans="1:1" x14ac:dyDescent="0.3">
      <c r="A87" s="19" t="s">
        <v>60</v>
      </c>
    </row>
    <row r="88" spans="1:1" x14ac:dyDescent="0.3">
      <c r="A88" s="19" t="s">
        <v>34</v>
      </c>
    </row>
    <row r="89" spans="1:1" x14ac:dyDescent="0.3">
      <c r="A89" s="19" t="s">
        <v>35</v>
      </c>
    </row>
    <row r="91" spans="1:1" x14ac:dyDescent="0.3">
      <c r="A91" s="19" t="s">
        <v>59</v>
      </c>
    </row>
    <row r="92" spans="1:1" x14ac:dyDescent="0.3">
      <c r="A92" s="30" t="s">
        <v>57</v>
      </c>
    </row>
    <row r="93" spans="1:1" x14ac:dyDescent="0.3">
      <c r="A93" s="31" t="s">
        <v>58</v>
      </c>
    </row>
    <row r="94" spans="1:1" x14ac:dyDescent="0.3">
      <c r="A94" s="31" t="s">
        <v>60</v>
      </c>
    </row>
    <row r="95" spans="1:1" x14ac:dyDescent="0.3">
      <c r="A95" s="30" t="s">
        <v>34</v>
      </c>
    </row>
    <row r="96" spans="1:1" x14ac:dyDescent="0.3">
      <c r="A96" s="32" t="s">
        <v>35</v>
      </c>
    </row>
    <row r="98" spans="1:1" x14ac:dyDescent="0.3">
      <c r="A98" s="19" t="s">
        <v>61</v>
      </c>
    </row>
    <row r="99" spans="1:1" x14ac:dyDescent="0.3">
      <c r="A99" s="30" t="s">
        <v>62</v>
      </c>
    </row>
    <row r="100" spans="1:1" x14ac:dyDescent="0.3">
      <c r="A100" s="31" t="s">
        <v>63</v>
      </c>
    </row>
    <row r="101" spans="1:1" x14ac:dyDescent="0.3">
      <c r="A101" s="30" t="s">
        <v>60</v>
      </c>
    </row>
    <row r="102" spans="1:1" x14ac:dyDescent="0.3">
      <c r="A102" s="30" t="s">
        <v>34</v>
      </c>
    </row>
    <row r="103" spans="1:1" x14ac:dyDescent="0.3">
      <c r="A103" s="33" t="s">
        <v>35</v>
      </c>
    </row>
    <row r="105" spans="1:1" x14ac:dyDescent="0.3">
      <c r="A105" s="19" t="s">
        <v>64</v>
      </c>
    </row>
    <row r="106" spans="1:1" x14ac:dyDescent="0.3">
      <c r="A106" s="30" t="s">
        <v>65</v>
      </c>
    </row>
    <row r="107" spans="1:1" x14ac:dyDescent="0.3">
      <c r="A107" s="31" t="s">
        <v>66</v>
      </c>
    </row>
    <row r="108" spans="1:1" x14ac:dyDescent="0.3">
      <c r="A108" s="30" t="s">
        <v>60</v>
      </c>
    </row>
    <row r="109" spans="1:1" x14ac:dyDescent="0.3">
      <c r="A109" s="30" t="s">
        <v>34</v>
      </c>
    </row>
    <row r="110" spans="1:1" x14ac:dyDescent="0.3">
      <c r="A110" s="33" t="s">
        <v>35</v>
      </c>
    </row>
    <row r="112" spans="1:1" x14ac:dyDescent="0.3">
      <c r="A112" s="19" t="s">
        <v>67</v>
      </c>
    </row>
    <row r="113" spans="1:1" x14ac:dyDescent="0.3">
      <c r="A113" s="30" t="s">
        <v>68</v>
      </c>
    </row>
    <row r="114" spans="1:1" x14ac:dyDescent="0.3">
      <c r="A114" s="31" t="s">
        <v>69</v>
      </c>
    </row>
    <row r="115" spans="1:1" x14ac:dyDescent="0.3">
      <c r="A115" s="30" t="s">
        <v>60</v>
      </c>
    </row>
    <row r="116" spans="1:1" x14ac:dyDescent="0.3">
      <c r="A116" s="30" t="s">
        <v>34</v>
      </c>
    </row>
    <row r="117" spans="1:1" x14ac:dyDescent="0.3">
      <c r="A117" s="33" t="s">
        <v>35</v>
      </c>
    </row>
    <row r="119" spans="1:1" x14ac:dyDescent="0.3">
      <c r="A119" s="19" t="s">
        <v>255</v>
      </c>
    </row>
    <row r="120" spans="1:1" ht="15.75" x14ac:dyDescent="0.25">
      <c r="A120" s="164" t="s">
        <v>205</v>
      </c>
    </row>
    <row r="121" spans="1:1" ht="15.75" x14ac:dyDescent="0.25">
      <c r="A121" s="164" t="s">
        <v>206</v>
      </c>
    </row>
    <row r="122" spans="1:1" ht="15.75" x14ac:dyDescent="0.25">
      <c r="A122" s="164" t="s">
        <v>207</v>
      </c>
    </row>
    <row r="123" spans="1:1" x14ac:dyDescent="0.25">
      <c r="A123" s="177" t="s">
        <v>208</v>
      </c>
    </row>
    <row r="124" spans="1:1" x14ac:dyDescent="0.25">
      <c r="A124" s="177" t="s">
        <v>209</v>
      </c>
    </row>
    <row r="125" spans="1:1" x14ac:dyDescent="0.25">
      <c r="A125" s="177" t="s">
        <v>210</v>
      </c>
    </row>
    <row r="126" spans="1:1" x14ac:dyDescent="0.25">
      <c r="A126" s="177" t="s">
        <v>211</v>
      </c>
    </row>
    <row r="127" spans="1:1" x14ac:dyDescent="0.25">
      <c r="A127" s="177" t="s">
        <v>171</v>
      </c>
    </row>
    <row r="128" spans="1:1" x14ac:dyDescent="0.25">
      <c r="A128" s="177" t="s">
        <v>172</v>
      </c>
    </row>
    <row r="129" spans="1:1" x14ac:dyDescent="0.25">
      <c r="A129" s="178" t="s">
        <v>198</v>
      </c>
    </row>
  </sheetData>
  <sheetProtection formatCells="0" formatColumns="0" formatRows="0" insertColumns="0" insertRows="0" insertHyperlinks="0" deleteColumns="0" deleteRows="0" sort="0" autoFilter="0" pivotTables="0"/>
  <pageMargins left="0.7" right="0.7" top="0.75" bottom="0.75" header="0.3" footer="0.3"/>
  <tableParts count="19">
    <tablePart r:id="rId1"/>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3</vt:i4>
      </vt:variant>
    </vt:vector>
  </HeadingPairs>
  <TitlesOfParts>
    <vt:vector size="10" baseType="lpstr">
      <vt:lpstr>INSTRUCCIONES</vt:lpstr>
      <vt:lpstr>Programación General OSPA</vt:lpstr>
      <vt:lpstr>Programación x Temática OSPA</vt:lpstr>
      <vt:lpstr>Versionamiento</vt:lpstr>
      <vt:lpstr>Códigos personas a programar</vt:lpstr>
      <vt:lpstr>TURNOS</vt:lpstr>
      <vt:lpstr>LISTAS 2</vt:lpstr>
      <vt:lpstr>Datos</vt:lpstr>
      <vt:lpstr>Hidrología</vt:lpstr>
      <vt:lpstr>Meteorología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Jessica Cuadros Cuadros</dc:creator>
  <cp:lastModifiedBy>Mónica Sanabria Mejía</cp:lastModifiedBy>
  <cp:lastPrinted>2022-05-10T21:18:03Z</cp:lastPrinted>
  <dcterms:created xsi:type="dcterms:W3CDTF">2022-05-06T15:12:14Z</dcterms:created>
  <dcterms:modified xsi:type="dcterms:W3CDTF">2023-12-13T22:49:54Z</dcterms:modified>
</cp:coreProperties>
</file>