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aniel\Desktop\113\"/>
    </mc:Choice>
  </mc:AlternateContent>
  <xr:revisionPtr revIDLastSave="0" documentId="13_ncr:1_{F9EC46E9-BE15-4F44-B108-E70F3C27A90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ormato" sheetId="4" r:id="rId1"/>
    <sheet name="REPETIBILIDAD-MARZO 12-2020" sheetId="1" r:id="rId2"/>
    <sheet name="EXACTITUD-MARZO 12-2020" sheetId="2" r:id="rId3"/>
    <sheet name="EXCENTRICIDAD-MARZO 12-2020" sheetId="3" r:id="rId4"/>
  </sheets>
  <definedNames>
    <definedName name="_xlnm.Print_Area" localSheetId="0">Formato!$A$1:$J$60</definedName>
    <definedName name="_xlnm.Print_Area" localSheetId="1">'REPETIBILIDAD-MARZO 12-2020'!$A$1:$J$104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7" i="3" l="1"/>
  <c r="B7" i="3"/>
  <c r="N13" i="2" l="1"/>
  <c r="H7" i="2"/>
  <c r="H6" i="2"/>
  <c r="H15" i="2"/>
  <c r="H14" i="2"/>
  <c r="H13" i="2"/>
  <c r="H12" i="2"/>
  <c r="H11" i="2"/>
  <c r="H10" i="2"/>
  <c r="H9" i="2"/>
  <c r="H8" i="2"/>
  <c r="B41" i="1" l="1"/>
  <c r="G54" i="1"/>
  <c r="G53" i="1"/>
  <c r="B54" i="1"/>
  <c r="B53" i="1"/>
  <c r="B69" i="1"/>
  <c r="B68" i="1"/>
  <c r="B81" i="1"/>
  <c r="B80" i="1"/>
  <c r="G41" i="1"/>
  <c r="G42" i="1"/>
  <c r="G26" i="1"/>
  <c r="B26" i="1"/>
  <c r="B42" i="1"/>
  <c r="G27" i="1"/>
  <c r="B27" i="1"/>
  <c r="C6" i="1"/>
  <c r="C5" i="1"/>
  <c r="C4" i="1"/>
  <c r="C7" i="1"/>
  <c r="C8" i="1"/>
  <c r="C9" i="1"/>
  <c r="C10" i="1"/>
  <c r="C11" i="1"/>
  <c r="C12" i="1"/>
  <c r="C13" i="1"/>
  <c r="B15" i="1"/>
  <c r="G15" i="1"/>
  <c r="C61" i="1" l="1"/>
  <c r="C66" i="1"/>
  <c r="C67" i="1"/>
  <c r="C79" i="1"/>
  <c r="C78" i="1"/>
  <c r="C77" i="1"/>
  <c r="C76" i="1"/>
  <c r="C75" i="1"/>
  <c r="C74" i="1"/>
  <c r="C72" i="1"/>
  <c r="C71" i="1"/>
  <c r="C70" i="1"/>
  <c r="C65" i="1"/>
  <c r="C64" i="1"/>
  <c r="C63" i="1"/>
  <c r="C62" i="1"/>
  <c r="C60" i="1"/>
  <c r="C59" i="1"/>
  <c r="C58" i="1"/>
  <c r="C73" i="1"/>
  <c r="H52" i="1"/>
  <c r="H50" i="1"/>
  <c r="H49" i="1"/>
  <c r="H47" i="1"/>
  <c r="H46" i="1"/>
  <c r="H45" i="1"/>
  <c r="H44" i="1"/>
  <c r="H43" i="1"/>
  <c r="H51" i="1"/>
  <c r="H48" i="1"/>
  <c r="C52" i="1"/>
  <c r="C51" i="1"/>
  <c r="C50" i="1"/>
  <c r="C49" i="1"/>
  <c r="C48" i="1"/>
  <c r="C47" i="1"/>
  <c r="C46" i="1"/>
  <c r="C45" i="1"/>
  <c r="C44" i="1"/>
  <c r="C43" i="1"/>
  <c r="H40" i="1"/>
  <c r="H39" i="1"/>
  <c r="H38" i="1"/>
  <c r="H37" i="1"/>
  <c r="H36" i="1"/>
  <c r="H35" i="1"/>
  <c r="H34" i="1"/>
  <c r="H33" i="1"/>
  <c r="H32" i="1"/>
  <c r="H31" i="1"/>
  <c r="C40" i="1"/>
  <c r="C39" i="1"/>
  <c r="C38" i="1"/>
  <c r="C37" i="1"/>
  <c r="C36" i="1"/>
  <c r="C31" i="1"/>
  <c r="C32" i="1"/>
  <c r="C33" i="1"/>
  <c r="C34" i="1"/>
  <c r="C35" i="1"/>
  <c r="H22" i="1"/>
  <c r="H23" i="1"/>
  <c r="H24" i="1"/>
  <c r="H25" i="1"/>
  <c r="H20" i="1"/>
  <c r="H19" i="1"/>
  <c r="H18" i="1"/>
  <c r="H17" i="1"/>
  <c r="H16" i="1"/>
  <c r="H21" i="1"/>
  <c r="H13" i="1"/>
  <c r="H12" i="1"/>
  <c r="H11" i="1"/>
  <c r="H10" i="1"/>
  <c r="H9" i="1"/>
  <c r="H8" i="1"/>
  <c r="H7" i="1"/>
  <c r="H6" i="1"/>
  <c r="H5" i="1"/>
  <c r="H4" i="1"/>
  <c r="C25" i="1" l="1"/>
  <c r="C24" i="1"/>
  <c r="C23" i="1"/>
  <c r="C22" i="1"/>
  <c r="C21" i="1"/>
  <c r="C20" i="1"/>
  <c r="C19" i="1"/>
  <c r="C18" i="1"/>
  <c r="C17" i="1"/>
  <c r="C16" i="1"/>
  <c r="M16" i="3" l="1"/>
  <c r="L16" i="3"/>
  <c r="K16" i="3"/>
  <c r="J16" i="3"/>
  <c r="I16" i="3"/>
  <c r="S31" i="2"/>
  <c r="S30" i="2"/>
  <c r="S29" i="2"/>
  <c r="S28" i="2"/>
  <c r="S27" i="2"/>
  <c r="S26" i="2"/>
  <c r="S25" i="2"/>
  <c r="S24" i="2"/>
  <c r="S23" i="2"/>
  <c r="S22" i="2"/>
  <c r="F16" i="3"/>
  <c r="E16" i="3"/>
  <c r="D16" i="3"/>
  <c r="C16" i="3"/>
  <c r="B16" i="3"/>
  <c r="H23" i="2"/>
  <c r="H24" i="2"/>
  <c r="H25" i="2"/>
  <c r="H26" i="2"/>
  <c r="H27" i="2"/>
  <c r="H28" i="2"/>
  <c r="H29" i="2"/>
  <c r="H30" i="2"/>
  <c r="H31" i="2"/>
  <c r="H22" i="2"/>
  <c r="T7" i="3"/>
  <c r="S7" i="3"/>
  <c r="R7" i="3"/>
  <c r="P7" i="3"/>
  <c r="AD7" i="2"/>
  <c r="AD8" i="2"/>
  <c r="AD9" i="2"/>
  <c r="AD10" i="2"/>
  <c r="AD11" i="2"/>
  <c r="AD12" i="2"/>
  <c r="AD13" i="2"/>
  <c r="AD14" i="2"/>
  <c r="AD15" i="2"/>
  <c r="AD6" i="2"/>
  <c r="S7" i="2"/>
  <c r="S8" i="2"/>
  <c r="S9" i="2"/>
  <c r="S10" i="2"/>
  <c r="S11" i="2"/>
  <c r="S12" i="2"/>
  <c r="S13" i="2"/>
  <c r="S14" i="2"/>
  <c r="S15" i="2"/>
  <c r="S6" i="2"/>
  <c r="Y15" i="2" l="1"/>
  <c r="Y14" i="2"/>
  <c r="Y13" i="2"/>
  <c r="Y12" i="2"/>
  <c r="Y11" i="2"/>
  <c r="Y10" i="2"/>
  <c r="Y9" i="2"/>
  <c r="Y8" i="2"/>
  <c r="Y7" i="2"/>
  <c r="Y6" i="2"/>
  <c r="N31" i="2"/>
  <c r="C31" i="2"/>
  <c r="N30" i="2"/>
  <c r="C30" i="2"/>
  <c r="N29" i="2"/>
  <c r="C29" i="2"/>
  <c r="N28" i="2"/>
  <c r="C28" i="2"/>
  <c r="N27" i="2"/>
  <c r="C27" i="2"/>
  <c r="N26" i="2"/>
  <c r="C26" i="2"/>
  <c r="N25" i="2"/>
  <c r="C25" i="2"/>
  <c r="N24" i="2"/>
  <c r="C24" i="2"/>
  <c r="N23" i="2"/>
  <c r="C23" i="2"/>
  <c r="N22" i="2"/>
  <c r="C22" i="2"/>
  <c r="M7" i="3"/>
  <c r="L7" i="3"/>
  <c r="K7" i="3"/>
  <c r="J7" i="3"/>
  <c r="I7" i="3"/>
  <c r="N15" i="2" l="1"/>
  <c r="N14" i="2"/>
  <c r="N12" i="2"/>
  <c r="N11" i="2"/>
  <c r="N10" i="2"/>
  <c r="N9" i="2"/>
  <c r="N8" i="2"/>
  <c r="N7" i="2"/>
  <c r="N6" i="2"/>
  <c r="G14" i="1"/>
  <c r="F7" i="3"/>
  <c r="E7" i="3"/>
  <c r="D7" i="3"/>
  <c r="C7" i="3"/>
  <c r="B14" i="1"/>
  <c r="C15" i="2" l="1"/>
  <c r="C14" i="2"/>
  <c r="C13" i="2"/>
  <c r="C12" i="2"/>
  <c r="C11" i="2"/>
  <c r="C10" i="2"/>
  <c r="C9" i="2"/>
  <c r="C8" i="2"/>
  <c r="C7" i="2"/>
  <c r="C6" i="2"/>
  <c r="H95" i="1" l="1"/>
  <c r="C95" i="1"/>
  <c r="H85" i="1"/>
  <c r="C85" i="1"/>
  <c r="H70" i="1"/>
  <c r="H58" i="1"/>
</calcChain>
</file>

<file path=xl/sharedStrings.xml><?xml version="1.0" encoding="utf-8"?>
<sst xmlns="http://schemas.openxmlformats.org/spreadsheetml/2006/main" count="357" uniqueCount="79">
  <si>
    <t>VALOR TEORICO (g)</t>
  </si>
  <si>
    <t>VALOR EXPERIMENTAL (g)</t>
  </si>
  <si>
    <t>FECHA</t>
  </si>
  <si>
    <t>Conclusiones</t>
  </si>
  <si>
    <t>Error respecto a la calibración (g)</t>
  </si>
  <si>
    <t>Posición No.</t>
  </si>
  <si>
    <t>Carga aplicada</t>
  </si>
  <si>
    <t>Error Calculado (g)</t>
  </si>
  <si>
    <t>INV BALANZA</t>
  </si>
  <si>
    <t>FECHA (dd/mm/aaaa)</t>
  </si>
  <si>
    <t>HISTORIAL DE CAMBIOS</t>
  </si>
  <si>
    <t>VERSIÓN</t>
  </si>
  <si>
    <t>DESCRIPCIÓN</t>
  </si>
  <si>
    <t>Creación del documento con base a la nueva estructura del SGI.</t>
  </si>
  <si>
    <t>ELABORÓ:</t>
  </si>
  <si>
    <t>REVISÓ:</t>
  </si>
  <si>
    <t>APROBÓ:</t>
  </si>
  <si>
    <t>Ajuste de la verificación a los certificados de calibración disponibles</t>
  </si>
  <si>
    <t>MASAS UTILIZADAS EN LA VERIFICACIÓN</t>
  </si>
  <si>
    <t xml:space="preserve">MARCA: ________________________ </t>
  </si>
  <si>
    <t>Modelo: ___________________________</t>
  </si>
  <si>
    <t xml:space="preserve"> Inventario No. __________________</t>
  </si>
  <si>
    <t xml:space="preserve"> Fecha:    ____  ____    _____</t>
  </si>
  <si>
    <t xml:space="preserve">     Marca: _________________________________</t>
  </si>
  <si>
    <t xml:space="preserve">TIPO: _____________   </t>
  </si>
  <si>
    <t xml:space="preserve"> INVENTARIO No. ____________  </t>
  </si>
  <si>
    <t>PRUEBA DE REPETIBILIDAD</t>
  </si>
  <si>
    <t>PRUEBA DE EXACTITUD</t>
  </si>
  <si>
    <t>VALOR EXPERIMENTAL
 (g)</t>
  </si>
  <si>
    <t>PRUEBA DE EXCENTRICIDAD DE CARGA</t>
  </si>
  <si>
    <t>Valor experimental (g)</t>
  </si>
  <si>
    <t>OBSERVACIONES:</t>
  </si>
  <si>
    <t>VoBo.</t>
  </si>
  <si>
    <t>Cargo</t>
  </si>
  <si>
    <t xml:space="preserve">Promedio </t>
  </si>
  <si>
    <t xml:space="preserve">La balanza RADWAG es conforme </t>
  </si>
  <si>
    <t>Conclusiones (% error)</t>
  </si>
  <si>
    <t>RADWAG</t>
  </si>
  <si>
    <t>g</t>
  </si>
  <si>
    <t>0.001g</t>
  </si>
  <si>
    <t>PRECISA</t>
  </si>
  <si>
    <t>1ER PISO</t>
  </si>
  <si>
    <t>AND</t>
  </si>
  <si>
    <t>2 DO PISO</t>
  </si>
  <si>
    <t>PRECISA 1ER PISO 12947</t>
  </si>
  <si>
    <t>RADWAG 1ER PISO  24006</t>
  </si>
  <si>
    <t>PRECISA  1ER PISO  12944</t>
  </si>
  <si>
    <t>AND - 2DO PISO  16974</t>
  </si>
  <si>
    <t>2DO PISO</t>
  </si>
  <si>
    <t>PRECISA 2DO PISO</t>
  </si>
  <si>
    <t>100 g</t>
  </si>
  <si>
    <t>El valor absoluto del error relativo no supera el error del certificado de calibraciòn.</t>
  </si>
  <si>
    <t xml:space="preserve">La balanza PRECISA es conforme </t>
  </si>
  <si>
    <t xml:space="preserve">La balanza AND es conforme </t>
  </si>
  <si>
    <t xml:space="preserve">Balanza: Analítica: </t>
  </si>
  <si>
    <t>_________________________________________________________</t>
  </si>
  <si>
    <t>Desviación</t>
  </si>
  <si>
    <t>El error absoluto  no supera el error maximo permitido (EMP) certificado de calibraciòn.</t>
  </si>
  <si>
    <t>PROMEDIO</t>
  </si>
  <si>
    <t>Se realizan cambios en el formato, ingreso de error absoluto, promedio, elaboración y aprobación del documento. Luz Adriana Ruiz Araujo.</t>
  </si>
  <si>
    <t>0,002g</t>
  </si>
  <si>
    <t>2DO  PISO</t>
  </si>
  <si>
    <t>ERROR ABSOLUTO                    ≤ EMT</t>
  </si>
  <si>
    <t>ERROR Respecto a la calibración (EMT)g</t>
  </si>
  <si>
    <t xml:space="preserve">      FECHA (dd/mm/aaaa)</t>
  </si>
  <si>
    <t>100g</t>
  </si>
  <si>
    <t>ERROR ABSOLUTO   ≤ EMP</t>
  </si>
  <si>
    <t>Respecto a la calibración (EMP)g</t>
  </si>
  <si>
    <t>ERROR Respecto a la calibración (EMP)g</t>
  </si>
  <si>
    <t>Nueva versión producto de la actualización de la documentación del Sistema Integrado de Gestión, por parte del funcionario Renzzo González.</t>
  </si>
  <si>
    <t xml:space="preserve">
Luz Adriana Ruiz Araujo
   Contratista Grupo Laboratorio de Calidad Ambiental</t>
  </si>
  <si>
    <t xml:space="preserve">
Carlos Martín Velásquez Ramírez
Contratista Líder Técnico Grupo Laboratorio de Calidad Ambiental</t>
  </si>
  <si>
    <t xml:space="preserve">
Claudia María Avila LaVerde
Coordinador Laboratorio Calidad Ambiental
 </t>
  </si>
  <si>
    <t>NOMBRE DEL ANALISTA:          _____________________________________________</t>
  </si>
  <si>
    <t>FORMATO 
 VERIFICACIÓN DE BALANZAS</t>
  </si>
  <si>
    <r>
      <t xml:space="preserve">Código: </t>
    </r>
    <r>
      <rPr>
        <sz val="10"/>
        <color theme="1"/>
        <rFont val="Calibri"/>
        <family val="2"/>
        <scheme val="minor"/>
      </rPr>
      <t>M-S-LC-F070</t>
    </r>
  </si>
  <si>
    <r>
      <t>Versión</t>
    </r>
    <r>
      <rPr>
        <sz val="10"/>
        <color indexed="8"/>
        <rFont val="Calibri"/>
        <family val="2"/>
        <scheme val="minor"/>
      </rPr>
      <t>: 04</t>
    </r>
  </si>
  <si>
    <r>
      <t xml:space="preserve">Fecha: </t>
    </r>
    <r>
      <rPr>
        <sz val="10"/>
        <color theme="1"/>
        <rFont val="Calibri"/>
        <family val="2"/>
        <scheme val="minor"/>
      </rPr>
      <t>11/12/2020</t>
    </r>
  </si>
  <si>
    <r>
      <t xml:space="preserve">Página: </t>
    </r>
    <r>
      <rPr>
        <sz val="10"/>
        <color indexed="8"/>
        <rFont val="Calibri"/>
        <family val="2"/>
        <scheme val="minor"/>
      </rPr>
      <t>1 de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</si>
</sst>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0.0000"/>
    <numFmt numFmtId="165" formatCode="0.00000"/>
    <numFmt numFmtId="166" formatCode="0.000%"/>
    <numFmt numFmtId="167" formatCode="0.000"/>
    <numFmt numFmtId="168" formatCode="0.0000000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/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Dashed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328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vertical="center" wrapText="1"/>
    </xf>
    <xf numFmtId="14" fontId="0" fillId="0" borderId="2" xfId="0" applyNumberFormat="1" applyBorder="1"/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4" fontId="0" fillId="0" borderId="27" xfId="0" applyNumberFormat="1" applyBorder="1"/>
    <xf numFmtId="0" fontId="0" fillId="0" borderId="17" xfId="0" applyBorder="1"/>
    <xf numFmtId="0" fontId="0" fillId="0" borderId="28" xfId="0" applyBorder="1"/>
    <xf numFmtId="0" fontId="0" fillId="0" borderId="27" xfId="0" applyBorder="1"/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8" fillId="0" borderId="0" xfId="0" applyFont="1"/>
    <xf numFmtId="164" fontId="8" fillId="0" borderId="7" xfId="0" applyNumberFormat="1" applyFont="1" applyBorder="1"/>
    <xf numFmtId="0" fontId="8" fillId="0" borderId="7" xfId="0" applyFont="1" applyBorder="1"/>
    <xf numFmtId="0" fontId="0" fillId="0" borderId="43" xfId="0" applyBorder="1"/>
    <xf numFmtId="0" fontId="0" fillId="0" borderId="0" xfId="0" applyBorder="1"/>
    <xf numFmtId="0" fontId="1" fillId="0" borderId="4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164" fontId="0" fillId="0" borderId="0" xfId="0" applyNumberFormat="1"/>
    <xf numFmtId="164" fontId="2" fillId="0" borderId="48" xfId="0" applyNumberFormat="1" applyFont="1" applyBorder="1" applyAlignment="1">
      <alignment vertical="center" wrapText="1"/>
    </xf>
    <xf numFmtId="164" fontId="2" fillId="0" borderId="31" xfId="0" applyNumberFormat="1" applyFont="1" applyBorder="1" applyAlignment="1">
      <alignment vertical="center" wrapText="1"/>
    </xf>
    <xf numFmtId="0" fontId="11" fillId="0" borderId="3" xfId="0" applyFont="1" applyBorder="1"/>
    <xf numFmtId="14" fontId="11" fillId="0" borderId="3" xfId="0" applyNumberFormat="1" applyFont="1" applyBorder="1"/>
    <xf numFmtId="2" fontId="12" fillId="0" borderId="4" xfId="0" applyNumberFormat="1" applyFont="1" applyBorder="1" applyAlignment="1">
      <alignment horizontal="center" vertical="center" wrapText="1"/>
    </xf>
    <xf numFmtId="164" fontId="12" fillId="0" borderId="5" xfId="0" applyNumberFormat="1" applyFont="1" applyBorder="1" applyAlignment="1">
      <alignment vertical="center" wrapText="1"/>
    </xf>
    <xf numFmtId="2" fontId="12" fillId="0" borderId="6" xfId="0" applyNumberFormat="1" applyFont="1" applyBorder="1" applyAlignment="1">
      <alignment horizontal="center" vertical="center" wrapText="1"/>
    </xf>
    <xf numFmtId="164" fontId="12" fillId="0" borderId="7" xfId="0" applyNumberFormat="1" applyFont="1" applyBorder="1" applyAlignment="1">
      <alignment vertical="center" wrapText="1"/>
    </xf>
    <xf numFmtId="2" fontId="12" fillId="0" borderId="9" xfId="0" applyNumberFormat="1" applyFont="1" applyBorder="1" applyAlignment="1">
      <alignment horizontal="center" vertical="center" wrapText="1"/>
    </xf>
    <xf numFmtId="164" fontId="12" fillId="0" borderId="10" xfId="0" applyNumberFormat="1" applyFont="1" applyBorder="1" applyAlignment="1">
      <alignment vertical="center" wrapText="1"/>
    </xf>
    <xf numFmtId="167" fontId="12" fillId="0" borderId="31" xfId="0" applyNumberFormat="1" applyFont="1" applyBorder="1" applyAlignment="1">
      <alignment vertical="center" wrapText="1"/>
    </xf>
    <xf numFmtId="167" fontId="12" fillId="0" borderId="7" xfId="0" applyNumberFormat="1" applyFont="1" applyBorder="1" applyAlignment="1">
      <alignment vertical="center" wrapText="1"/>
    </xf>
    <xf numFmtId="167" fontId="12" fillId="0" borderId="10" xfId="1" applyNumberFormat="1" applyFont="1" applyBorder="1" applyAlignment="1">
      <alignment vertical="center" wrapText="1"/>
    </xf>
    <xf numFmtId="167" fontId="12" fillId="0" borderId="10" xfId="0" applyNumberFormat="1" applyFont="1" applyBorder="1" applyAlignment="1">
      <alignment vertical="center" wrapText="1"/>
    </xf>
    <xf numFmtId="0" fontId="11" fillId="0" borderId="0" xfId="0" applyFont="1" applyBorder="1"/>
    <xf numFmtId="0" fontId="11" fillId="0" borderId="17" xfId="0" applyFont="1" applyBorder="1"/>
    <xf numFmtId="0" fontId="11" fillId="0" borderId="28" xfId="0" applyFont="1" applyBorder="1"/>
    <xf numFmtId="0" fontId="13" fillId="0" borderId="18" xfId="0" applyFont="1" applyBorder="1" applyAlignment="1">
      <alignment horizontal="center" vertical="center" wrapText="1"/>
    </xf>
    <xf numFmtId="14" fontId="11" fillId="0" borderId="0" xfId="0" applyNumberFormat="1" applyFont="1" applyBorder="1"/>
    <xf numFmtId="0" fontId="13" fillId="0" borderId="6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4" fillId="0" borderId="3" xfId="0" applyFont="1" applyBorder="1"/>
    <xf numFmtId="0" fontId="4" fillId="0" borderId="23" xfId="0" applyFont="1" applyBorder="1"/>
    <xf numFmtId="0" fontId="2" fillId="0" borderId="2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64" fontId="2" fillId="0" borderId="52" xfId="0" applyNumberFormat="1" applyFont="1" applyBorder="1" applyAlignment="1">
      <alignment vertical="center" wrapText="1"/>
    </xf>
    <xf numFmtId="164" fontId="2" fillId="0" borderId="53" xfId="0" applyNumberFormat="1" applyFont="1" applyBorder="1" applyAlignment="1">
      <alignment vertical="center" wrapText="1"/>
    </xf>
    <xf numFmtId="164" fontId="2" fillId="0" borderId="54" xfId="0" applyNumberFormat="1" applyFont="1" applyBorder="1" applyAlignment="1">
      <alignment vertical="center" wrapText="1"/>
    </xf>
    <xf numFmtId="0" fontId="10" fillId="0" borderId="28" xfId="0" applyFont="1" applyBorder="1"/>
    <xf numFmtId="0" fontId="11" fillId="0" borderId="46" xfId="0" applyFont="1" applyBorder="1"/>
    <xf numFmtId="0" fontId="11" fillId="0" borderId="43" xfId="0" applyFont="1" applyBorder="1"/>
    <xf numFmtId="2" fontId="12" fillId="0" borderId="0" xfId="0" applyNumberFormat="1" applyFont="1" applyBorder="1" applyAlignment="1">
      <alignment horizontal="center" vertical="center" wrapText="1"/>
    </xf>
    <xf numFmtId="164" fontId="12" fillId="0" borderId="0" xfId="0" applyNumberFormat="1" applyFont="1" applyBorder="1" applyAlignment="1">
      <alignment vertical="center" wrapText="1"/>
    </xf>
    <xf numFmtId="167" fontId="12" fillId="0" borderId="0" xfId="0" applyNumberFormat="1" applyFont="1" applyBorder="1" applyAlignment="1">
      <alignment vertical="center" wrapText="1"/>
    </xf>
    <xf numFmtId="164" fontId="12" fillId="0" borderId="0" xfId="0" applyNumberFormat="1" applyFont="1" applyBorder="1" applyAlignment="1">
      <alignment horizontal="center" vertical="center" wrapText="1"/>
    </xf>
    <xf numFmtId="164" fontId="12" fillId="0" borderId="0" xfId="1" applyNumberFormat="1" applyFont="1" applyBorder="1" applyAlignment="1">
      <alignment vertical="center" wrapText="1"/>
    </xf>
    <xf numFmtId="0" fontId="4" fillId="0" borderId="17" xfId="0" applyFont="1" applyBorder="1" applyAlignment="1"/>
    <xf numFmtId="0" fontId="10" fillId="0" borderId="0" xfId="0" applyFont="1" applyBorder="1"/>
    <xf numFmtId="164" fontId="12" fillId="0" borderId="4" xfId="0" applyNumberFormat="1" applyFont="1" applyBorder="1" applyAlignment="1">
      <alignment horizontal="center" vertical="center" wrapText="1"/>
    </xf>
    <xf numFmtId="164" fontId="12" fillId="0" borderId="6" xfId="0" applyNumberFormat="1" applyFont="1" applyBorder="1" applyAlignment="1">
      <alignment horizontal="center" vertical="center" wrapText="1"/>
    </xf>
    <xf numFmtId="164" fontId="12" fillId="0" borderId="9" xfId="0" applyNumberFormat="1" applyFont="1" applyBorder="1" applyAlignment="1">
      <alignment horizontal="center" vertical="center" wrapText="1"/>
    </xf>
    <xf numFmtId="0" fontId="4" fillId="5" borderId="17" xfId="0" applyFont="1" applyFill="1" applyBorder="1" applyAlignment="1"/>
    <xf numFmtId="0" fontId="13" fillId="0" borderId="11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4" fillId="5" borderId="0" xfId="0" applyFont="1" applyFill="1" applyBorder="1" applyAlignment="1"/>
    <xf numFmtId="0" fontId="11" fillId="0" borderId="0" xfId="0" applyFont="1" applyBorder="1" applyAlignment="1">
      <alignment horizontal="center" vertical="center"/>
    </xf>
    <xf numFmtId="164" fontId="0" fillId="0" borderId="0" xfId="0" applyNumberFormat="1" applyBorder="1"/>
    <xf numFmtId="164" fontId="15" fillId="0" borderId="0" xfId="0" applyNumberFormat="1" applyFont="1" applyBorder="1"/>
    <xf numFmtId="0" fontId="1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164" fontId="2" fillId="0" borderId="11" xfId="0" applyNumberFormat="1" applyFont="1" applyBorder="1" applyAlignment="1">
      <alignment vertical="center" wrapText="1"/>
    </xf>
    <xf numFmtId="0" fontId="2" fillId="0" borderId="57" xfId="0" applyFont="1" applyBorder="1" applyAlignment="1">
      <alignment horizontal="center" vertical="center" wrapText="1"/>
    </xf>
    <xf numFmtId="167" fontId="12" fillId="0" borderId="11" xfId="0" applyNumberFormat="1" applyFont="1" applyBorder="1" applyAlignment="1">
      <alignment vertical="center" wrapText="1"/>
    </xf>
    <xf numFmtId="167" fontId="12" fillId="0" borderId="5" xfId="1" applyNumberFormat="1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vertical="center" wrapText="1"/>
    </xf>
    <xf numFmtId="164" fontId="2" fillId="0" borderId="41" xfId="0" applyNumberFormat="1" applyFont="1" applyBorder="1" applyAlignment="1">
      <alignment vertical="center" wrapText="1"/>
    </xf>
    <xf numFmtId="164" fontId="2" fillId="0" borderId="58" xfId="0" applyNumberFormat="1" applyFont="1" applyBorder="1" applyAlignment="1">
      <alignment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9" xfId="0" applyFont="1" applyBorder="1" applyAlignment="1">
      <alignment vertical="center" wrapText="1"/>
    </xf>
    <xf numFmtId="0" fontId="4" fillId="0" borderId="0" xfId="0" applyFont="1" applyBorder="1"/>
    <xf numFmtId="164" fontId="1" fillId="0" borderId="39" xfId="0" applyNumberFormat="1" applyFont="1" applyBorder="1" applyAlignment="1">
      <alignment vertical="center" wrapText="1"/>
    </xf>
    <xf numFmtId="164" fontId="1" fillId="0" borderId="56" xfId="0" applyNumberFormat="1" applyFont="1" applyBorder="1" applyAlignment="1">
      <alignment horizontal="right" vertical="center" wrapText="1"/>
    </xf>
    <xf numFmtId="0" fontId="1" fillId="0" borderId="39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1" fillId="0" borderId="39" xfId="0" applyNumberFormat="1" applyFont="1" applyBorder="1" applyAlignment="1">
      <alignment horizontal="right" vertical="center" wrapText="1"/>
    </xf>
    <xf numFmtId="168" fontId="1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12" fillId="0" borderId="11" xfId="0" applyNumberFormat="1" applyFont="1" applyBorder="1" applyAlignment="1">
      <alignment vertical="center" wrapText="1"/>
    </xf>
    <xf numFmtId="167" fontId="12" fillId="0" borderId="5" xfId="0" applyNumberFormat="1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164" fontId="12" fillId="0" borderId="62" xfId="0" applyNumberFormat="1" applyFont="1" applyBorder="1" applyAlignment="1">
      <alignment horizontal="center" vertical="center" wrapText="1"/>
    </xf>
    <xf numFmtId="164" fontId="12" fillId="0" borderId="44" xfId="0" applyNumberFormat="1" applyFont="1" applyBorder="1" applyAlignment="1">
      <alignment horizontal="center" vertical="center" wrapText="1"/>
    </xf>
    <xf numFmtId="164" fontId="12" fillId="0" borderId="63" xfId="0" applyNumberFormat="1" applyFont="1" applyBorder="1" applyAlignment="1">
      <alignment horizontal="center" vertical="center" wrapText="1"/>
    </xf>
    <xf numFmtId="2" fontId="12" fillId="0" borderId="7" xfId="0" applyNumberFormat="1" applyFont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4" fillId="2" borderId="17" xfId="0" applyFont="1" applyFill="1" applyBorder="1" applyAlignment="1"/>
    <xf numFmtId="167" fontId="12" fillId="0" borderId="61" xfId="0" applyNumberFormat="1" applyFont="1" applyBorder="1" applyAlignment="1">
      <alignment vertical="center" wrapText="1"/>
    </xf>
    <xf numFmtId="167" fontId="12" fillId="0" borderId="65" xfId="0" applyNumberFormat="1" applyFont="1" applyBorder="1" applyAlignment="1">
      <alignment vertical="center" wrapText="1"/>
    </xf>
    <xf numFmtId="167" fontId="12" fillId="0" borderId="25" xfId="0" applyNumberFormat="1" applyFont="1" applyBorder="1" applyAlignment="1">
      <alignment vertical="center" wrapText="1"/>
    </xf>
    <xf numFmtId="167" fontId="12" fillId="0" borderId="45" xfId="1" applyNumberFormat="1" applyFont="1" applyBorder="1" applyAlignment="1">
      <alignment vertical="center" wrapText="1"/>
    </xf>
    <xf numFmtId="167" fontId="12" fillId="0" borderId="64" xfId="1" applyNumberFormat="1" applyFont="1" applyBorder="1" applyAlignment="1">
      <alignment vertical="center" wrapText="1"/>
    </xf>
    <xf numFmtId="167" fontId="12" fillId="0" borderId="45" xfId="0" applyNumberFormat="1" applyFont="1" applyBorder="1" applyAlignment="1">
      <alignment vertical="center" wrapText="1"/>
    </xf>
    <xf numFmtId="164" fontId="16" fillId="0" borderId="11" xfId="0" applyNumberFormat="1" applyFont="1" applyBorder="1" applyAlignment="1">
      <alignment vertical="center" wrapText="1"/>
    </xf>
    <xf numFmtId="167" fontId="16" fillId="0" borderId="7" xfId="0" applyNumberFormat="1" applyFont="1" applyBorder="1" applyAlignment="1">
      <alignment vertical="center" wrapText="1"/>
    </xf>
    <xf numFmtId="167" fontId="16" fillId="0" borderId="31" xfId="0" applyNumberFormat="1" applyFont="1" applyBorder="1" applyAlignment="1">
      <alignment vertical="center" wrapText="1"/>
    </xf>
    <xf numFmtId="167" fontId="16" fillId="0" borderId="10" xfId="1" applyNumberFormat="1" applyFont="1" applyBorder="1" applyAlignment="1">
      <alignment vertical="center" wrapText="1"/>
    </xf>
    <xf numFmtId="164" fontId="16" fillId="0" borderId="5" xfId="1" applyNumberFormat="1" applyFont="1" applyBorder="1" applyAlignment="1">
      <alignment vertical="center" wrapText="1"/>
    </xf>
    <xf numFmtId="167" fontId="16" fillId="0" borderId="10" xfId="0" applyNumberFormat="1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164" fontId="11" fillId="0" borderId="7" xfId="0" applyNumberFormat="1" applyFont="1" applyBorder="1" applyAlignment="1">
      <alignment horizontal="center"/>
    </xf>
    <xf numFmtId="164" fontId="11" fillId="0" borderId="8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Border="1" applyAlignment="1">
      <alignment horizontal="center"/>
    </xf>
    <xf numFmtId="14" fontId="11" fillId="0" borderId="0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6" xfId="0" applyFon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1" fillId="0" borderId="43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4" fontId="17" fillId="0" borderId="7" xfId="0" applyNumberFormat="1" applyFont="1" applyBorder="1" applyAlignment="1">
      <alignment horizontal="center"/>
    </xf>
    <xf numFmtId="164" fontId="17" fillId="0" borderId="8" xfId="0" applyNumberFormat="1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66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11" fillId="0" borderId="8" xfId="0" applyFont="1" applyBorder="1"/>
    <xf numFmtId="0" fontId="11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164" fontId="12" fillId="0" borderId="7" xfId="0" applyNumberFormat="1" applyFont="1" applyFill="1" applyBorder="1" applyAlignment="1">
      <alignment vertical="center" wrapText="1"/>
    </xf>
    <xf numFmtId="164" fontId="12" fillId="0" borderId="44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/>
    <xf numFmtId="0" fontId="8" fillId="0" borderId="0" xfId="0" applyFont="1" applyBorder="1" applyAlignment="1"/>
    <xf numFmtId="0" fontId="8" fillId="0" borderId="3" xfId="0" applyFont="1" applyBorder="1" applyAlignment="1"/>
    <xf numFmtId="0" fontId="8" fillId="0" borderId="3" xfId="0" applyFont="1" applyBorder="1"/>
    <xf numFmtId="0" fontId="8" fillId="0" borderId="0" xfId="0" applyFont="1" applyBorder="1"/>
    <xf numFmtId="0" fontId="8" fillId="0" borderId="22" xfId="0" applyFont="1" applyBorder="1"/>
    <xf numFmtId="0" fontId="8" fillId="0" borderId="7" xfId="0" applyFont="1" applyBorder="1" applyAlignment="1">
      <alignment horizontal="center" vertical="center"/>
    </xf>
    <xf numFmtId="0" fontId="8" fillId="0" borderId="43" xfId="0" applyFont="1" applyBorder="1" applyAlignment="1">
      <alignment horizontal="left"/>
    </xf>
    <xf numFmtId="0" fontId="8" fillId="0" borderId="43" xfId="0" applyFont="1" applyBorder="1" applyAlignment="1"/>
    <xf numFmtId="0" fontId="8" fillId="0" borderId="0" xfId="0" applyFont="1" applyBorder="1" applyAlignment="1">
      <alignment horizontal="left"/>
    </xf>
    <xf numFmtId="0" fontId="8" fillId="0" borderId="43" xfId="0" applyFont="1" applyBorder="1" applyAlignment="1">
      <alignment horizontal="left" vertical="center" indent="1"/>
    </xf>
    <xf numFmtId="0" fontId="9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64" fontId="8" fillId="0" borderId="7" xfId="0" applyNumberFormat="1" applyFont="1" applyBorder="1" applyAlignment="1">
      <alignment vertical="center" wrapText="1"/>
    </xf>
    <xf numFmtId="165" fontId="8" fillId="0" borderId="7" xfId="0" applyNumberFormat="1" applyFont="1" applyBorder="1" applyAlignment="1">
      <alignment vertical="center" wrapText="1"/>
    </xf>
    <xf numFmtId="0" fontId="8" fillId="0" borderId="43" xfId="0" applyFont="1" applyBorder="1" applyAlignment="1">
      <alignment horizontal="center" vertical="center" wrapText="1"/>
    </xf>
    <xf numFmtId="9" fontId="8" fillId="0" borderId="3" xfId="1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164" fontId="8" fillId="0" borderId="31" xfId="0" applyNumberFormat="1" applyFont="1" applyBorder="1" applyAlignment="1">
      <alignment vertical="center" wrapText="1"/>
    </xf>
    <xf numFmtId="165" fontId="8" fillId="0" borderId="31" xfId="0" applyNumberFormat="1" applyFont="1" applyBorder="1" applyAlignment="1">
      <alignment vertical="center" wrapText="1"/>
    </xf>
    <xf numFmtId="9" fontId="8" fillId="0" borderId="32" xfId="1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9" fontId="8" fillId="0" borderId="8" xfId="1" applyFont="1" applyBorder="1" applyAlignment="1">
      <alignment vertical="center" wrapText="1"/>
    </xf>
    <xf numFmtId="0" fontId="8" fillId="0" borderId="33" xfId="0" applyFont="1" applyBorder="1" applyAlignment="1">
      <alignment horizontal="center" vertical="center" wrapText="1"/>
    </xf>
    <xf numFmtId="164" fontId="8" fillId="0" borderId="34" xfId="0" applyNumberFormat="1" applyFont="1" applyBorder="1" applyAlignment="1">
      <alignment vertical="center" wrapText="1"/>
    </xf>
    <xf numFmtId="165" fontId="8" fillId="0" borderId="35" xfId="0" applyNumberFormat="1" applyFont="1" applyBorder="1" applyAlignment="1">
      <alignment vertical="center" wrapText="1"/>
    </xf>
    <xf numFmtId="9" fontId="8" fillId="0" borderId="36" xfId="1" applyFont="1" applyBorder="1" applyAlignment="1">
      <alignment vertical="center" wrapText="1"/>
    </xf>
    <xf numFmtId="165" fontId="8" fillId="0" borderId="38" xfId="0" applyNumberFormat="1" applyFont="1" applyBorder="1" applyAlignment="1">
      <alignment vertical="center" wrapText="1"/>
    </xf>
    <xf numFmtId="9" fontId="8" fillId="0" borderId="37" xfId="1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vertical="center" wrapText="1"/>
    </xf>
    <xf numFmtId="9" fontId="8" fillId="0" borderId="0" xfId="1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center" vertical="center" wrapText="1"/>
    </xf>
    <xf numFmtId="9" fontId="8" fillId="0" borderId="0" xfId="1" applyFont="1" applyBorder="1" applyAlignment="1">
      <alignment vertical="center" wrapText="1"/>
    </xf>
    <xf numFmtId="165" fontId="8" fillId="0" borderId="0" xfId="0" applyNumberFormat="1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65" xfId="0" applyFont="1" applyBorder="1" applyAlignment="1">
      <alignment vertical="center"/>
    </xf>
    <xf numFmtId="165" fontId="8" fillId="0" borderId="22" xfId="0" applyNumberFormat="1" applyFont="1" applyBorder="1" applyAlignment="1">
      <alignment horizontal="center" vertical="center" wrapText="1"/>
    </xf>
    <xf numFmtId="9" fontId="8" fillId="0" borderId="44" xfId="1" applyFont="1" applyBorder="1" applyAlignment="1">
      <alignment horizontal="center" vertical="center" wrapText="1"/>
    </xf>
    <xf numFmtId="0" fontId="9" fillId="0" borderId="22" xfId="0" applyFont="1" applyBorder="1" applyAlignment="1">
      <alignment vertical="center"/>
    </xf>
    <xf numFmtId="164" fontId="8" fillId="0" borderId="22" xfId="0" applyNumberFormat="1" applyFont="1" applyBorder="1" applyAlignment="1">
      <alignment vertical="center" wrapText="1"/>
    </xf>
    <xf numFmtId="165" fontId="8" fillId="0" borderId="22" xfId="0" applyNumberFormat="1" applyFont="1" applyBorder="1" applyAlignment="1">
      <alignment vertical="center" wrapText="1"/>
    </xf>
    <xf numFmtId="9" fontId="8" fillId="0" borderId="44" xfId="1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 wrapText="1"/>
    </xf>
    <xf numFmtId="14" fontId="22" fillId="0" borderId="0" xfId="0" applyNumberFormat="1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69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14" fontId="22" fillId="0" borderId="7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wrapText="1"/>
    </xf>
    <xf numFmtId="0" fontId="9" fillId="0" borderId="7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9" fontId="8" fillId="0" borderId="15" xfId="1" applyFont="1" applyBorder="1" applyAlignment="1">
      <alignment horizontal="center" vertical="center" wrapText="1"/>
    </xf>
    <xf numFmtId="9" fontId="8" fillId="0" borderId="36" xfId="1" applyFont="1" applyBorder="1" applyAlignment="1">
      <alignment horizontal="center" vertical="center" wrapText="1"/>
    </xf>
    <xf numFmtId="9" fontId="8" fillId="0" borderId="60" xfId="1" applyFont="1" applyBorder="1" applyAlignment="1">
      <alignment horizontal="center" vertical="center" wrapText="1"/>
    </xf>
    <xf numFmtId="9" fontId="8" fillId="0" borderId="32" xfId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8" fillId="0" borderId="43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165" fontId="8" fillId="0" borderId="7" xfId="0" applyNumberFormat="1" applyFont="1" applyBorder="1" applyAlignment="1">
      <alignment horizontal="center" vertical="center" wrapText="1"/>
    </xf>
    <xf numFmtId="9" fontId="8" fillId="0" borderId="7" xfId="1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left" vertical="center"/>
    </xf>
    <xf numFmtId="0" fontId="22" fillId="0" borderId="8" xfId="0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 wrapText="1"/>
    </xf>
    <xf numFmtId="0" fontId="9" fillId="2" borderId="7" xfId="0" applyFont="1" applyFill="1" applyBorder="1" applyAlignment="1">
      <alignment horizontal="left" vertical="center"/>
    </xf>
    <xf numFmtId="0" fontId="20" fillId="2" borderId="7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23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2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center"/>
    </xf>
    <xf numFmtId="0" fontId="22" fillId="0" borderId="67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68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left" vertical="center" wrapText="1"/>
    </xf>
    <xf numFmtId="165" fontId="6" fillId="0" borderId="46" xfId="0" applyNumberFormat="1" applyFont="1" applyBorder="1" applyAlignment="1">
      <alignment horizontal="center" vertical="center" wrapText="1"/>
    </xf>
    <xf numFmtId="165" fontId="6" fillId="0" borderId="17" xfId="0" applyNumberFormat="1" applyFont="1" applyBorder="1" applyAlignment="1">
      <alignment horizontal="center" vertical="center" wrapText="1"/>
    </xf>
    <xf numFmtId="165" fontId="6" fillId="0" borderId="28" xfId="0" applyNumberFormat="1" applyFont="1" applyBorder="1" applyAlignment="1">
      <alignment horizontal="center" vertical="center" wrapText="1"/>
    </xf>
    <xf numFmtId="165" fontId="6" fillId="0" borderId="55" xfId="0" applyNumberFormat="1" applyFont="1" applyBorder="1" applyAlignment="1">
      <alignment horizontal="center" vertical="center" wrapText="1"/>
    </xf>
    <xf numFmtId="165" fontId="6" fillId="0" borderId="27" xfId="0" applyNumberFormat="1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2" fillId="0" borderId="12" xfId="0" applyNumberFormat="1" applyFont="1" applyBorder="1" applyAlignment="1">
      <alignment horizontal="center" vertical="center" wrapText="1"/>
    </xf>
    <xf numFmtId="165" fontId="1" fillId="0" borderId="46" xfId="0" applyNumberFormat="1" applyFont="1" applyBorder="1" applyAlignment="1">
      <alignment horizontal="center" vertical="center" wrapText="1"/>
    </xf>
    <xf numFmtId="165" fontId="1" fillId="0" borderId="17" xfId="0" applyNumberFormat="1" applyFont="1" applyBorder="1" applyAlignment="1">
      <alignment horizontal="center" vertical="center" wrapText="1"/>
    </xf>
    <xf numFmtId="165" fontId="1" fillId="0" borderId="28" xfId="0" applyNumberFormat="1" applyFont="1" applyBorder="1" applyAlignment="1">
      <alignment horizontal="center" vertical="center" wrapText="1"/>
    </xf>
    <xf numFmtId="165" fontId="1" fillId="0" borderId="55" xfId="0" applyNumberFormat="1" applyFont="1" applyBorder="1" applyAlignment="1">
      <alignment horizontal="center" vertical="center" wrapText="1"/>
    </xf>
    <xf numFmtId="165" fontId="1" fillId="0" borderId="27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6" fontId="7" fillId="0" borderId="14" xfId="1" applyNumberFormat="1" applyFont="1" applyBorder="1" applyAlignment="1">
      <alignment horizontal="center" vertical="center" wrapText="1"/>
    </xf>
    <xf numFmtId="166" fontId="7" fillId="0" borderId="15" xfId="1" applyNumberFormat="1" applyFont="1" applyBorder="1" applyAlignment="1">
      <alignment horizontal="center" vertical="center" wrapText="1"/>
    </xf>
    <xf numFmtId="167" fontId="2" fillId="0" borderId="12" xfId="0" applyNumberFormat="1" applyFont="1" applyBorder="1" applyAlignment="1">
      <alignment horizontal="center" vertical="center" wrapText="1"/>
    </xf>
    <xf numFmtId="167" fontId="2" fillId="0" borderId="13" xfId="0" applyNumberFormat="1" applyFont="1" applyBorder="1" applyAlignment="1">
      <alignment horizontal="center" vertical="center" wrapText="1"/>
    </xf>
    <xf numFmtId="165" fontId="2" fillId="0" borderId="13" xfId="0" applyNumberFormat="1" applyFont="1" applyBorder="1" applyAlignment="1">
      <alignment horizontal="center" vertical="center" wrapText="1"/>
    </xf>
    <xf numFmtId="166" fontId="2" fillId="0" borderId="15" xfId="1" applyNumberFormat="1" applyFont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9" fontId="2" fillId="0" borderId="15" xfId="1" applyFont="1" applyBorder="1" applyAlignment="1">
      <alignment horizontal="center" vertical="center" wrapText="1"/>
    </xf>
    <xf numFmtId="9" fontId="2" fillId="0" borderId="16" xfId="1" applyFont="1" applyBorder="1" applyAlignment="1">
      <alignment horizontal="center" vertical="center" wrapText="1"/>
    </xf>
    <xf numFmtId="9" fontId="2" fillId="0" borderId="14" xfId="1" applyFont="1" applyBorder="1" applyAlignment="1">
      <alignment horizontal="center" vertical="center" wrapText="1"/>
    </xf>
    <xf numFmtId="166" fontId="2" fillId="0" borderId="14" xfId="1" applyNumberFormat="1" applyFont="1" applyBorder="1" applyAlignment="1">
      <alignment horizontal="center" vertical="center" wrapText="1"/>
    </xf>
    <xf numFmtId="165" fontId="2" fillId="0" borderId="11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167" fontId="2" fillId="0" borderId="11" xfId="0" applyNumberFormat="1" applyFont="1" applyBorder="1" applyAlignment="1">
      <alignment horizontal="center" vertical="center" wrapText="1"/>
    </xf>
    <xf numFmtId="0" fontId="4" fillId="4" borderId="0" xfId="0" applyFont="1" applyFill="1" applyAlignment="1">
      <alignment horizontal="center"/>
    </xf>
    <xf numFmtId="0" fontId="4" fillId="0" borderId="51" xfId="0" applyFont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 wrapText="1"/>
    </xf>
    <xf numFmtId="164" fontId="13" fillId="0" borderId="15" xfId="0" applyNumberFormat="1" applyFont="1" applyBorder="1" applyAlignment="1">
      <alignment horizontal="center" vertical="center" wrapText="1"/>
    </xf>
    <xf numFmtId="164" fontId="13" fillId="0" borderId="16" xfId="0" applyNumberFormat="1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4" fillId="7" borderId="39" xfId="0" applyFont="1" applyFill="1" applyBorder="1" applyAlignment="1">
      <alignment horizontal="center"/>
    </xf>
    <xf numFmtId="0" fontId="14" fillId="7" borderId="21" xfId="0" applyFont="1" applyFill="1" applyBorder="1" applyAlignment="1">
      <alignment horizontal="center"/>
    </xf>
    <xf numFmtId="0" fontId="14" fillId="7" borderId="29" xfId="0" applyFont="1" applyFill="1" applyBorder="1" applyAlignment="1">
      <alignment horizontal="center"/>
    </xf>
    <xf numFmtId="0" fontId="14" fillId="9" borderId="39" xfId="0" applyFont="1" applyFill="1" applyBorder="1" applyAlignment="1">
      <alignment horizontal="center"/>
    </xf>
    <xf numFmtId="0" fontId="14" fillId="9" borderId="21" xfId="0" applyFont="1" applyFill="1" applyBorder="1" applyAlignment="1">
      <alignment horizontal="center"/>
    </xf>
    <xf numFmtId="0" fontId="14" fillId="9" borderId="29" xfId="0" applyFont="1" applyFill="1" applyBorder="1" applyAlignment="1">
      <alignment horizontal="center"/>
    </xf>
    <xf numFmtId="0" fontId="14" fillId="8" borderId="39" xfId="0" applyFont="1" applyFill="1" applyBorder="1" applyAlignment="1">
      <alignment horizontal="center"/>
    </xf>
    <xf numFmtId="0" fontId="14" fillId="8" borderId="21" xfId="0" applyFont="1" applyFill="1" applyBorder="1" applyAlignment="1">
      <alignment horizontal="center"/>
    </xf>
    <xf numFmtId="0" fontId="14" fillId="8" borderId="29" xfId="0" applyFont="1" applyFill="1" applyBorder="1" applyAlignment="1">
      <alignment horizontal="center"/>
    </xf>
    <xf numFmtId="0" fontId="14" fillId="6" borderId="39" xfId="0" applyFont="1" applyFill="1" applyBorder="1" applyAlignment="1">
      <alignment horizontal="center"/>
    </xf>
    <xf numFmtId="0" fontId="14" fillId="6" borderId="21" xfId="0" applyFont="1" applyFill="1" applyBorder="1" applyAlignment="1">
      <alignment horizontal="center"/>
    </xf>
    <xf numFmtId="0" fontId="14" fillId="6" borderId="29" xfId="0" applyFont="1" applyFill="1" applyBorder="1" applyAlignment="1">
      <alignment horizontal="center"/>
    </xf>
    <xf numFmtId="0" fontId="14" fillId="10" borderId="39" xfId="0" applyFont="1" applyFill="1" applyBorder="1" applyAlignment="1">
      <alignment horizontal="center"/>
    </xf>
    <xf numFmtId="0" fontId="14" fillId="10" borderId="21" xfId="0" applyFont="1" applyFill="1" applyBorder="1" applyAlignment="1">
      <alignment horizontal="center"/>
    </xf>
    <xf numFmtId="0" fontId="14" fillId="10" borderId="29" xfId="0" applyFont="1" applyFill="1" applyBorder="1" applyAlignment="1">
      <alignment horizontal="center"/>
    </xf>
    <xf numFmtId="0" fontId="10" fillId="8" borderId="49" xfId="0" applyFont="1" applyFill="1" applyBorder="1" applyAlignment="1">
      <alignment horizontal="center" vertical="center"/>
    </xf>
    <xf numFmtId="0" fontId="10" fillId="8" borderId="51" xfId="0" applyFont="1" applyFill="1" applyBorder="1" applyAlignment="1">
      <alignment horizontal="center" vertical="center"/>
    </xf>
    <xf numFmtId="0" fontId="10" fillId="8" borderId="50" xfId="0" applyFont="1" applyFill="1" applyBorder="1" applyAlignment="1">
      <alignment horizontal="center" vertical="center"/>
    </xf>
    <xf numFmtId="0" fontId="11" fillId="0" borderId="44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8" fillId="0" borderId="45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0" fillId="9" borderId="49" xfId="0" applyFont="1" applyFill="1" applyBorder="1" applyAlignment="1">
      <alignment horizontal="center" vertical="center"/>
    </xf>
    <xf numFmtId="0" fontId="10" fillId="9" borderId="51" xfId="0" applyFont="1" applyFill="1" applyBorder="1" applyAlignment="1">
      <alignment horizontal="center" vertical="center"/>
    </xf>
    <xf numFmtId="0" fontId="10" fillId="9" borderId="50" xfId="0" applyFont="1" applyFill="1" applyBorder="1" applyAlignment="1">
      <alignment horizontal="center" vertical="center"/>
    </xf>
    <xf numFmtId="0" fontId="4" fillId="12" borderId="49" xfId="0" applyFont="1" applyFill="1" applyBorder="1" applyAlignment="1">
      <alignment horizontal="center" vertical="center"/>
    </xf>
    <xf numFmtId="0" fontId="4" fillId="12" borderId="51" xfId="0" applyFont="1" applyFill="1" applyBorder="1" applyAlignment="1">
      <alignment horizontal="center" vertical="center"/>
    </xf>
    <xf numFmtId="0" fontId="4" fillId="12" borderId="50" xfId="0" applyFont="1" applyFill="1" applyBorder="1" applyAlignment="1">
      <alignment horizontal="center" vertical="center"/>
    </xf>
    <xf numFmtId="0" fontId="10" fillId="7" borderId="49" xfId="0" applyFont="1" applyFill="1" applyBorder="1" applyAlignment="1">
      <alignment horizontal="center" vertical="center"/>
    </xf>
    <xf numFmtId="0" fontId="10" fillId="7" borderId="51" xfId="0" applyFont="1" applyFill="1" applyBorder="1" applyAlignment="1">
      <alignment horizontal="center" vertical="center"/>
    </xf>
    <xf numFmtId="0" fontId="10" fillId="7" borderId="50" xfId="0" applyFont="1" applyFill="1" applyBorder="1" applyAlignment="1">
      <alignment horizontal="center" vertical="center"/>
    </xf>
    <xf numFmtId="0" fontId="10" fillId="11" borderId="49" xfId="0" applyFont="1" applyFill="1" applyBorder="1" applyAlignment="1">
      <alignment horizontal="center" vertical="center"/>
    </xf>
    <xf numFmtId="0" fontId="10" fillId="11" borderId="51" xfId="0" applyFont="1" applyFill="1" applyBorder="1" applyAlignment="1">
      <alignment horizontal="center" vertical="center"/>
    </xf>
    <xf numFmtId="0" fontId="10" fillId="11" borderId="50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17" xfId="0" applyFont="1" applyBorder="1" applyAlignment="1">
      <alignment horizontal="center"/>
    </xf>
  </cellXfs>
  <cellStyles count="3">
    <cellStyle name="Moneda 2" xfId="2" xr:uid="{00000000-0005-0000-0000-000000000000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Linealidad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8.6163604549431318E-3"/>
                  <c:y val="-0.116157407407407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'EXACTITUD-MARZO 12-2020'!$A$22:$A$26</c:f>
              <c:numCache>
                <c:formatCode>0.00</c:formatCode>
                <c:ptCount val="5"/>
                <c:pt idx="0">
                  <c:v>0.02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  <c:pt idx="4">
                  <c:v>100</c:v>
                </c:pt>
              </c:numCache>
            </c:numRef>
          </c:xVal>
          <c:yVal>
            <c:numRef>
              <c:f>'EXACTITUD-MARZO 12-2020'!$B$22:$B$26</c:f>
              <c:numCache>
                <c:formatCode>0.0000</c:formatCode>
                <c:ptCount val="5"/>
                <c:pt idx="0">
                  <c:v>2.01E-2</c:v>
                </c:pt>
                <c:pt idx="1">
                  <c:v>0.1</c:v>
                </c:pt>
                <c:pt idx="2">
                  <c:v>1</c:v>
                </c:pt>
                <c:pt idx="3">
                  <c:v>9.9999000000000002</c:v>
                </c:pt>
                <c:pt idx="4">
                  <c:v>99.998699999999999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8DA-4AEC-B36B-BF730D5F85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594464"/>
        <c:axId val="223595584"/>
      </c:scatterChart>
      <c:valAx>
        <c:axId val="223594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23595584"/>
        <c:crosses val="autoZero"/>
        <c:crossBetween val="midCat"/>
      </c:valAx>
      <c:valAx>
        <c:axId val="223595584"/>
        <c:scaling>
          <c:orientation val="minMax"/>
          <c:max val="105"/>
          <c:min val="1.000000000000000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23594464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114300</xdr:rowOff>
    </xdr:from>
    <xdr:to>
      <xdr:col>2</xdr:col>
      <xdr:colOff>238125</xdr:colOff>
      <xdr:row>3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14300"/>
          <a:ext cx="1914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127967</xdr:colOff>
      <xdr:row>36</xdr:row>
      <xdr:rowOff>8695</xdr:rowOff>
    </xdr:from>
    <xdr:to>
      <xdr:col>9</xdr:col>
      <xdr:colOff>523875</xdr:colOff>
      <xdr:row>38</xdr:row>
      <xdr:rowOff>161925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67" y="7790620"/>
          <a:ext cx="7911133" cy="534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728384</xdr:colOff>
      <xdr:row>66</xdr:row>
      <xdr:rowOff>22412</xdr:rowOff>
    </xdr:from>
    <xdr:to>
      <xdr:col>19</xdr:col>
      <xdr:colOff>389966</xdr:colOff>
      <xdr:row>84</xdr:row>
      <xdr:rowOff>25774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77266" y="9099177"/>
          <a:ext cx="5970494" cy="34323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179294</xdr:colOff>
      <xdr:row>32</xdr:row>
      <xdr:rowOff>6724</xdr:rowOff>
    </xdr:from>
    <xdr:to>
      <xdr:col>4</xdr:col>
      <xdr:colOff>280147</xdr:colOff>
      <xdr:row>46</xdr:row>
      <xdr:rowOff>4483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0"/>
  <sheetViews>
    <sheetView tabSelected="1" view="pageBreakPreview" zoomScaleNormal="100" zoomScaleSheetLayoutView="100" workbookViewId="0">
      <selection activeCell="D1" sqref="D1:H4"/>
    </sheetView>
  </sheetViews>
  <sheetFormatPr baseColWidth="10" defaultRowHeight="12.75" x14ac:dyDescent="0.2"/>
  <cols>
    <col min="1" max="1" width="13.28515625" style="17" customWidth="1"/>
    <col min="2" max="2" width="14.85546875" style="17" customWidth="1"/>
    <col min="3" max="3" width="9.5703125" style="17" customWidth="1"/>
    <col min="4" max="5" width="12.42578125" style="17" customWidth="1"/>
    <col min="6" max="6" width="13.28515625" style="17" customWidth="1"/>
    <col min="7" max="7" width="14.85546875" style="17" customWidth="1"/>
    <col min="8" max="8" width="9.5703125" style="17" customWidth="1"/>
    <col min="9" max="10" width="12.42578125" style="17" customWidth="1"/>
    <col min="11" max="11" width="9.5703125" style="17" customWidth="1"/>
    <col min="12" max="15" width="14.85546875" style="17" customWidth="1"/>
    <col min="16" max="16" width="10.42578125" style="17" customWidth="1"/>
    <col min="17" max="18" width="14.85546875" style="17" customWidth="1"/>
    <col min="19" max="16384" width="11.42578125" style="17"/>
  </cols>
  <sheetData>
    <row r="1" spans="1:10" ht="13.5" customHeight="1" x14ac:dyDescent="0.2">
      <c r="A1" s="247"/>
      <c r="B1" s="247"/>
      <c r="C1" s="247"/>
      <c r="D1" s="240" t="s">
        <v>74</v>
      </c>
      <c r="E1" s="240"/>
      <c r="F1" s="240"/>
      <c r="G1" s="240"/>
      <c r="H1" s="240"/>
      <c r="I1" s="241" t="s">
        <v>75</v>
      </c>
      <c r="J1" s="241"/>
    </row>
    <row r="2" spans="1:10" ht="14.25" customHeight="1" x14ac:dyDescent="0.2">
      <c r="A2" s="247"/>
      <c r="B2" s="247"/>
      <c r="C2" s="247"/>
      <c r="D2" s="240"/>
      <c r="E2" s="240"/>
      <c r="F2" s="240"/>
      <c r="G2" s="240"/>
      <c r="H2" s="240"/>
      <c r="I2" s="241" t="s">
        <v>76</v>
      </c>
      <c r="J2" s="241"/>
    </row>
    <row r="3" spans="1:10" ht="14.25" customHeight="1" x14ac:dyDescent="0.2">
      <c r="A3" s="247"/>
      <c r="B3" s="247"/>
      <c r="C3" s="247"/>
      <c r="D3" s="240"/>
      <c r="E3" s="240"/>
      <c r="F3" s="240"/>
      <c r="G3" s="240"/>
      <c r="H3" s="240"/>
      <c r="I3" s="241" t="s">
        <v>77</v>
      </c>
      <c r="J3" s="241"/>
    </row>
    <row r="4" spans="1:10" ht="12.75" customHeight="1" x14ac:dyDescent="0.2">
      <c r="A4" s="247"/>
      <c r="B4" s="247"/>
      <c r="C4" s="247"/>
      <c r="D4" s="240"/>
      <c r="E4" s="240"/>
      <c r="F4" s="240"/>
      <c r="G4" s="240"/>
      <c r="H4" s="240"/>
      <c r="I4" s="242" t="s">
        <v>78</v>
      </c>
      <c r="J4" s="242"/>
    </row>
    <row r="5" spans="1:10" ht="15.75" customHeight="1" x14ac:dyDescent="0.2">
      <c r="A5" s="232" t="s">
        <v>54</v>
      </c>
      <c r="B5" s="233"/>
      <c r="C5" s="234" t="s">
        <v>55</v>
      </c>
      <c r="D5" s="234"/>
      <c r="E5" s="234"/>
      <c r="F5" s="172"/>
      <c r="G5" s="172" t="s">
        <v>23</v>
      </c>
      <c r="H5" s="172"/>
      <c r="I5" s="172"/>
      <c r="J5" s="173"/>
    </row>
    <row r="6" spans="1:10" ht="15" customHeight="1" x14ac:dyDescent="0.2">
      <c r="A6" s="178" t="s">
        <v>20</v>
      </c>
      <c r="B6" s="172"/>
      <c r="C6" s="172"/>
      <c r="D6" s="172" t="s">
        <v>21</v>
      </c>
      <c r="E6" s="172"/>
      <c r="F6" s="172"/>
      <c r="G6" s="172" t="s">
        <v>22</v>
      </c>
      <c r="H6" s="172"/>
      <c r="I6" s="172"/>
      <c r="J6" s="173"/>
    </row>
    <row r="7" spans="1:10" ht="15.75" customHeight="1" x14ac:dyDescent="0.2">
      <c r="A7" s="179" t="s">
        <v>73</v>
      </c>
      <c r="B7" s="172"/>
      <c r="C7" s="172"/>
      <c r="D7" s="172"/>
      <c r="E7" s="172"/>
      <c r="F7" s="172"/>
      <c r="G7" s="172"/>
      <c r="H7" s="172"/>
      <c r="I7" s="172"/>
      <c r="J7" s="173"/>
    </row>
    <row r="8" spans="1:10" ht="19.5" customHeight="1" x14ac:dyDescent="0.2">
      <c r="A8" s="225" t="s">
        <v>18</v>
      </c>
      <c r="B8" s="225"/>
      <c r="C8" s="225"/>
      <c r="D8" s="225"/>
      <c r="E8" s="225"/>
      <c r="F8" s="225"/>
      <c r="G8" s="225"/>
      <c r="H8" s="225"/>
      <c r="I8" s="225"/>
      <c r="J8" s="225"/>
    </row>
    <row r="9" spans="1:10" ht="13.5" customHeight="1" x14ac:dyDescent="0.2">
      <c r="A9" s="178" t="s">
        <v>19</v>
      </c>
      <c r="B9" s="172"/>
      <c r="C9" s="172"/>
      <c r="D9" s="180" t="s">
        <v>24</v>
      </c>
      <c r="E9" s="172"/>
      <c r="F9" s="172"/>
      <c r="G9" s="172" t="s">
        <v>25</v>
      </c>
      <c r="H9" s="172"/>
      <c r="I9" s="172"/>
      <c r="J9" s="173"/>
    </row>
    <row r="10" spans="1:10" ht="14.25" customHeight="1" x14ac:dyDescent="0.2">
      <c r="A10" s="181"/>
      <c r="B10" s="225" t="s">
        <v>26</v>
      </c>
      <c r="C10" s="225"/>
      <c r="D10" s="225"/>
      <c r="E10" s="225"/>
      <c r="F10" s="225"/>
      <c r="G10" s="225"/>
      <c r="H10" s="225"/>
      <c r="I10" s="225"/>
      <c r="J10" s="174"/>
    </row>
    <row r="11" spans="1:10" ht="50.25" customHeight="1" x14ac:dyDescent="0.2">
      <c r="A11" s="182" t="s">
        <v>0</v>
      </c>
      <c r="B11" s="182" t="s">
        <v>28</v>
      </c>
      <c r="C11" s="182" t="s">
        <v>66</v>
      </c>
      <c r="D11" s="182" t="s">
        <v>67</v>
      </c>
      <c r="E11" s="182" t="s">
        <v>3</v>
      </c>
      <c r="F11" s="182" t="s">
        <v>0</v>
      </c>
      <c r="G11" s="182" t="s">
        <v>28</v>
      </c>
      <c r="H11" s="182" t="s">
        <v>66</v>
      </c>
      <c r="I11" s="182" t="s">
        <v>68</v>
      </c>
      <c r="J11" s="182" t="s">
        <v>3</v>
      </c>
    </row>
    <row r="12" spans="1:10" ht="15" customHeight="1" x14ac:dyDescent="0.2">
      <c r="A12" s="183">
        <v>10</v>
      </c>
      <c r="B12" s="184"/>
      <c r="C12" s="185"/>
      <c r="D12" s="235"/>
      <c r="E12" s="236"/>
      <c r="F12" s="183">
        <v>100</v>
      </c>
      <c r="G12" s="184"/>
      <c r="H12" s="185"/>
      <c r="I12" s="235"/>
      <c r="J12" s="236"/>
    </row>
    <row r="13" spans="1:10" x14ac:dyDescent="0.2">
      <c r="A13" s="183">
        <v>10</v>
      </c>
      <c r="B13" s="184"/>
      <c r="C13" s="185"/>
      <c r="D13" s="235"/>
      <c r="E13" s="236"/>
      <c r="F13" s="183">
        <v>100</v>
      </c>
      <c r="G13" s="184"/>
      <c r="H13" s="185"/>
      <c r="I13" s="235"/>
      <c r="J13" s="236"/>
    </row>
    <row r="14" spans="1:10" x14ac:dyDescent="0.2">
      <c r="A14" s="183">
        <v>10</v>
      </c>
      <c r="B14" s="184"/>
      <c r="C14" s="185"/>
      <c r="D14" s="235"/>
      <c r="E14" s="236"/>
      <c r="F14" s="183">
        <v>100</v>
      </c>
      <c r="G14" s="184"/>
      <c r="H14" s="185"/>
      <c r="I14" s="235"/>
      <c r="J14" s="236"/>
    </row>
    <row r="15" spans="1:10" x14ac:dyDescent="0.2">
      <c r="A15" s="183">
        <v>10</v>
      </c>
      <c r="B15" s="184"/>
      <c r="C15" s="185"/>
      <c r="D15" s="235"/>
      <c r="E15" s="236"/>
      <c r="F15" s="183">
        <v>100</v>
      </c>
      <c r="G15" s="184"/>
      <c r="H15" s="185"/>
      <c r="I15" s="235"/>
      <c r="J15" s="236"/>
    </row>
    <row r="16" spans="1:10" x14ac:dyDescent="0.2">
      <c r="A16" s="183">
        <v>10</v>
      </c>
      <c r="B16" s="184"/>
      <c r="C16" s="185"/>
      <c r="D16" s="235"/>
      <c r="E16" s="236"/>
      <c r="F16" s="183">
        <v>100</v>
      </c>
      <c r="G16" s="184"/>
      <c r="H16" s="185"/>
      <c r="I16" s="235"/>
      <c r="J16" s="236"/>
    </row>
    <row r="17" spans="1:10" ht="15" customHeight="1" x14ac:dyDescent="0.2">
      <c r="A17" s="183">
        <v>10</v>
      </c>
      <c r="B17" s="184"/>
      <c r="C17" s="185"/>
      <c r="D17" s="235"/>
      <c r="E17" s="236"/>
      <c r="F17" s="183">
        <v>100</v>
      </c>
      <c r="G17" s="184"/>
      <c r="H17" s="185"/>
      <c r="I17" s="235"/>
      <c r="J17" s="236"/>
    </row>
    <row r="18" spans="1:10" x14ac:dyDescent="0.2">
      <c r="A18" s="183">
        <v>10</v>
      </c>
      <c r="B18" s="184"/>
      <c r="C18" s="185"/>
      <c r="D18" s="235"/>
      <c r="E18" s="236"/>
      <c r="F18" s="183">
        <v>100</v>
      </c>
      <c r="G18" s="184"/>
      <c r="H18" s="185"/>
      <c r="I18" s="235"/>
      <c r="J18" s="236"/>
    </row>
    <row r="19" spans="1:10" x14ac:dyDescent="0.2">
      <c r="A19" s="183">
        <v>10</v>
      </c>
      <c r="B19" s="184"/>
      <c r="C19" s="185"/>
      <c r="D19" s="235"/>
      <c r="E19" s="236"/>
      <c r="F19" s="183">
        <v>100</v>
      </c>
      <c r="G19" s="184"/>
      <c r="H19" s="185"/>
      <c r="I19" s="235"/>
      <c r="J19" s="236"/>
    </row>
    <row r="20" spans="1:10" x14ac:dyDescent="0.2">
      <c r="A20" s="183">
        <v>10</v>
      </c>
      <c r="B20" s="184"/>
      <c r="C20" s="185"/>
      <c r="D20" s="235"/>
      <c r="E20" s="236"/>
      <c r="F20" s="183">
        <v>100</v>
      </c>
      <c r="G20" s="184"/>
      <c r="H20" s="185"/>
      <c r="I20" s="235"/>
      <c r="J20" s="236"/>
    </row>
    <row r="21" spans="1:10" x14ac:dyDescent="0.2">
      <c r="A21" s="183">
        <v>10</v>
      </c>
      <c r="B21" s="184"/>
      <c r="C21" s="185"/>
      <c r="D21" s="235"/>
      <c r="E21" s="236"/>
      <c r="F21" s="183">
        <v>100</v>
      </c>
      <c r="G21" s="184"/>
      <c r="H21" s="185"/>
      <c r="I21" s="235"/>
      <c r="J21" s="236"/>
    </row>
    <row r="22" spans="1:10" x14ac:dyDescent="0.2">
      <c r="A22" s="182" t="s">
        <v>58</v>
      </c>
      <c r="B22" s="184"/>
      <c r="C22" s="185"/>
      <c r="D22" s="235"/>
      <c r="E22" s="236"/>
      <c r="F22" s="182" t="s">
        <v>58</v>
      </c>
      <c r="G22" s="184"/>
      <c r="H22" s="185"/>
      <c r="I22" s="235"/>
      <c r="J22" s="236"/>
    </row>
    <row r="23" spans="1:10" x14ac:dyDescent="0.2">
      <c r="A23" s="182" t="s">
        <v>56</v>
      </c>
      <c r="B23" s="184"/>
      <c r="C23" s="185"/>
      <c r="D23" s="235"/>
      <c r="E23" s="236"/>
      <c r="F23" s="182" t="s">
        <v>56</v>
      </c>
      <c r="G23" s="184"/>
      <c r="H23" s="185"/>
      <c r="I23" s="235"/>
      <c r="J23" s="236"/>
    </row>
    <row r="24" spans="1:10" ht="18" customHeight="1" x14ac:dyDescent="0.2">
      <c r="A24" s="186"/>
      <c r="B24" s="225" t="s">
        <v>27</v>
      </c>
      <c r="C24" s="225"/>
      <c r="D24" s="225"/>
      <c r="E24" s="225"/>
      <c r="F24" s="225"/>
      <c r="G24" s="225"/>
      <c r="H24" s="225"/>
      <c r="I24" s="225"/>
      <c r="J24" s="187"/>
    </row>
    <row r="25" spans="1:10" ht="51" x14ac:dyDescent="0.2">
      <c r="A25" s="182" t="s">
        <v>0</v>
      </c>
      <c r="B25" s="182" t="s">
        <v>28</v>
      </c>
      <c r="C25" s="182" t="s">
        <v>66</v>
      </c>
      <c r="D25" s="182" t="s">
        <v>67</v>
      </c>
      <c r="E25" s="182" t="s">
        <v>3</v>
      </c>
      <c r="F25" s="182" t="s">
        <v>0</v>
      </c>
      <c r="G25" s="182" t="s">
        <v>28</v>
      </c>
      <c r="H25" s="182" t="s">
        <v>66</v>
      </c>
      <c r="I25" s="182" t="s">
        <v>68</v>
      </c>
      <c r="J25" s="182" t="s">
        <v>3</v>
      </c>
    </row>
    <row r="26" spans="1:10" ht="13.5" customHeight="1" x14ac:dyDescent="0.2">
      <c r="A26" s="188">
        <v>0.02</v>
      </c>
      <c r="B26" s="189"/>
      <c r="C26" s="190"/>
      <c r="D26" s="190"/>
      <c r="E26" s="191"/>
      <c r="F26" s="188">
        <v>0.02</v>
      </c>
      <c r="G26" s="189"/>
      <c r="H26" s="190"/>
      <c r="I26" s="190"/>
      <c r="J26" s="226"/>
    </row>
    <row r="27" spans="1:10" ht="13.5" customHeight="1" x14ac:dyDescent="0.2">
      <c r="A27" s="192">
        <v>0.1</v>
      </c>
      <c r="B27" s="184"/>
      <c r="C27" s="185"/>
      <c r="D27" s="185"/>
      <c r="E27" s="193"/>
      <c r="F27" s="192">
        <v>0.1</v>
      </c>
      <c r="G27" s="184"/>
      <c r="H27" s="185"/>
      <c r="I27" s="185"/>
      <c r="J27" s="226"/>
    </row>
    <row r="28" spans="1:10" ht="13.5" customHeight="1" x14ac:dyDescent="0.2">
      <c r="A28" s="192">
        <v>1</v>
      </c>
      <c r="B28" s="184"/>
      <c r="C28" s="185"/>
      <c r="D28" s="185"/>
      <c r="E28" s="193"/>
      <c r="F28" s="192">
        <v>1</v>
      </c>
      <c r="G28" s="184"/>
      <c r="H28" s="185"/>
      <c r="I28" s="185"/>
      <c r="J28" s="226"/>
    </row>
    <row r="29" spans="1:10" ht="13.5" customHeight="1" x14ac:dyDescent="0.2">
      <c r="A29" s="192">
        <v>10</v>
      </c>
      <c r="B29" s="184"/>
      <c r="C29" s="185"/>
      <c r="D29" s="185"/>
      <c r="E29" s="193"/>
      <c r="F29" s="192">
        <v>10</v>
      </c>
      <c r="G29" s="184"/>
      <c r="H29" s="185"/>
      <c r="I29" s="185"/>
      <c r="J29" s="226"/>
    </row>
    <row r="30" spans="1:10" ht="13.5" customHeight="1" thickBot="1" x14ac:dyDescent="0.25">
      <c r="A30" s="194">
        <v>100</v>
      </c>
      <c r="B30" s="195"/>
      <c r="C30" s="196"/>
      <c r="D30" s="196"/>
      <c r="E30" s="197"/>
      <c r="F30" s="194">
        <v>100</v>
      </c>
      <c r="G30" s="195"/>
      <c r="H30" s="196"/>
      <c r="I30" s="196"/>
      <c r="J30" s="227"/>
    </row>
    <row r="31" spans="1:10" ht="13.5" customHeight="1" x14ac:dyDescent="0.2">
      <c r="A31" s="188">
        <v>100</v>
      </c>
      <c r="B31" s="189"/>
      <c r="C31" s="198"/>
      <c r="D31" s="198"/>
      <c r="E31" s="199"/>
      <c r="F31" s="188">
        <v>100</v>
      </c>
      <c r="G31" s="189"/>
      <c r="H31" s="198"/>
      <c r="I31" s="198"/>
      <c r="J31" s="228"/>
    </row>
    <row r="32" spans="1:10" ht="13.5" customHeight="1" x14ac:dyDescent="0.2">
      <c r="A32" s="192">
        <v>10</v>
      </c>
      <c r="B32" s="184"/>
      <c r="C32" s="185"/>
      <c r="D32" s="185"/>
      <c r="E32" s="193"/>
      <c r="F32" s="192">
        <v>10</v>
      </c>
      <c r="G32" s="184"/>
      <c r="H32" s="185"/>
      <c r="I32" s="185"/>
      <c r="J32" s="226"/>
    </row>
    <row r="33" spans="1:10" ht="13.5" customHeight="1" x14ac:dyDescent="0.2">
      <c r="A33" s="192">
        <v>1</v>
      </c>
      <c r="B33" s="184"/>
      <c r="C33" s="185"/>
      <c r="D33" s="185"/>
      <c r="E33" s="193"/>
      <c r="F33" s="192">
        <v>1</v>
      </c>
      <c r="G33" s="184"/>
      <c r="H33" s="185"/>
      <c r="I33" s="185"/>
      <c r="J33" s="226"/>
    </row>
    <row r="34" spans="1:10" ht="13.5" customHeight="1" x14ac:dyDescent="0.2">
      <c r="A34" s="192">
        <v>0.1</v>
      </c>
      <c r="B34" s="184"/>
      <c r="C34" s="185"/>
      <c r="D34" s="185"/>
      <c r="E34" s="193"/>
      <c r="F34" s="192">
        <v>0.1</v>
      </c>
      <c r="G34" s="184"/>
      <c r="H34" s="185"/>
      <c r="I34" s="185"/>
      <c r="J34" s="226"/>
    </row>
    <row r="35" spans="1:10" ht="13.5" customHeight="1" x14ac:dyDescent="0.2">
      <c r="A35" s="183">
        <v>0.02</v>
      </c>
      <c r="B35" s="184"/>
      <c r="C35" s="185"/>
      <c r="D35" s="185"/>
      <c r="E35" s="193"/>
      <c r="F35" s="192">
        <v>0.02</v>
      </c>
      <c r="G35" s="184"/>
      <c r="H35" s="185"/>
      <c r="I35" s="185"/>
      <c r="J35" s="229"/>
    </row>
    <row r="36" spans="1:10" ht="15" customHeight="1" x14ac:dyDescent="0.2">
      <c r="A36" s="200"/>
      <c r="B36" s="201"/>
      <c r="C36" s="230" t="s">
        <v>29</v>
      </c>
      <c r="D36" s="230"/>
      <c r="E36" s="230"/>
      <c r="F36" s="230"/>
      <c r="G36" s="230"/>
      <c r="H36" s="230"/>
      <c r="I36" s="230"/>
      <c r="J36" s="202"/>
    </row>
    <row r="37" spans="1:10" ht="15" customHeight="1" x14ac:dyDescent="0.2">
      <c r="A37" s="200"/>
      <c r="B37" s="201"/>
      <c r="C37" s="203"/>
      <c r="D37" s="203"/>
      <c r="E37" s="202"/>
      <c r="F37" s="200"/>
      <c r="G37" s="201"/>
      <c r="H37" s="203"/>
      <c r="I37" s="203"/>
      <c r="J37" s="202"/>
    </row>
    <row r="38" spans="1:10" ht="15" customHeight="1" x14ac:dyDescent="0.2">
      <c r="B38" s="201"/>
      <c r="C38" s="203"/>
      <c r="D38" s="203"/>
      <c r="E38" s="202"/>
      <c r="F38" s="200"/>
      <c r="G38" s="201"/>
      <c r="H38" s="203"/>
      <c r="I38" s="203"/>
      <c r="J38" s="202"/>
    </row>
    <row r="39" spans="1:10" ht="15" customHeight="1" x14ac:dyDescent="0.2">
      <c r="A39" s="200"/>
      <c r="B39" s="201"/>
      <c r="C39" s="203"/>
      <c r="D39" s="203"/>
      <c r="E39" s="202"/>
      <c r="F39" s="200"/>
      <c r="G39" s="201"/>
      <c r="H39" s="203"/>
      <c r="I39" s="203"/>
      <c r="J39" s="202"/>
    </row>
    <row r="40" spans="1:10" x14ac:dyDescent="0.2">
      <c r="A40" s="19"/>
      <c r="B40" s="19"/>
      <c r="C40" s="19"/>
      <c r="D40" s="231" t="s">
        <v>6</v>
      </c>
      <c r="E40" s="231"/>
      <c r="F40" s="231" t="s">
        <v>50</v>
      </c>
      <c r="G40" s="231"/>
      <c r="J40" s="204"/>
    </row>
    <row r="41" spans="1:10" ht="15" customHeight="1" x14ac:dyDescent="0.2">
      <c r="A41" s="223" t="s">
        <v>5</v>
      </c>
      <c r="B41" s="223"/>
      <c r="C41" s="177">
        <v>1</v>
      </c>
      <c r="D41" s="177">
        <v>2</v>
      </c>
      <c r="E41" s="177">
        <v>3</v>
      </c>
      <c r="F41" s="177">
        <v>4</v>
      </c>
      <c r="G41" s="177">
        <v>5</v>
      </c>
      <c r="H41" s="205"/>
      <c r="I41" s="205"/>
      <c r="J41" s="204"/>
    </row>
    <row r="42" spans="1:10" ht="15" customHeight="1" x14ac:dyDescent="0.2">
      <c r="A42" s="223" t="s">
        <v>30</v>
      </c>
      <c r="B42" s="223"/>
      <c r="C42" s="177"/>
      <c r="D42" s="177"/>
      <c r="E42" s="177"/>
      <c r="F42" s="177"/>
      <c r="G42" s="177"/>
      <c r="H42" s="205"/>
      <c r="I42" s="205"/>
      <c r="J42" s="204"/>
    </row>
    <row r="43" spans="1:10" ht="15" customHeight="1" x14ac:dyDescent="0.2">
      <c r="A43" s="223" t="s">
        <v>7</v>
      </c>
      <c r="B43" s="223"/>
      <c r="C43" s="18"/>
      <c r="D43" s="18"/>
      <c r="E43" s="18"/>
      <c r="F43" s="18"/>
      <c r="G43" s="18"/>
      <c r="H43" s="205"/>
      <c r="I43" s="205"/>
      <c r="J43" s="204"/>
    </row>
    <row r="44" spans="1:10" ht="15" customHeight="1" x14ac:dyDescent="0.2">
      <c r="A44" s="224" t="s">
        <v>4</v>
      </c>
      <c r="B44" s="224"/>
      <c r="C44" s="19"/>
      <c r="D44" s="19"/>
      <c r="E44" s="19"/>
      <c r="F44" s="19"/>
      <c r="G44" s="19"/>
      <c r="H44" s="205"/>
      <c r="I44" s="205"/>
      <c r="J44" s="204"/>
    </row>
    <row r="45" spans="1:10" ht="15" customHeight="1" x14ac:dyDescent="0.2">
      <c r="A45" s="224" t="s">
        <v>3</v>
      </c>
      <c r="B45" s="224"/>
      <c r="C45" s="19"/>
      <c r="D45" s="19"/>
      <c r="E45" s="19"/>
      <c r="F45" s="19"/>
      <c r="G45" s="19"/>
      <c r="H45" s="205"/>
      <c r="I45" s="205"/>
      <c r="J45" s="204"/>
    </row>
    <row r="46" spans="1:10" ht="1.5" customHeight="1" x14ac:dyDescent="0.2">
      <c r="A46" s="206"/>
      <c r="B46" s="206"/>
      <c r="C46" s="175"/>
      <c r="D46" s="175"/>
      <c r="E46" s="175"/>
      <c r="F46" s="175"/>
      <c r="G46" s="175"/>
      <c r="H46" s="205"/>
      <c r="I46" s="205"/>
      <c r="J46" s="204"/>
    </row>
    <row r="47" spans="1:10" ht="15" customHeight="1" x14ac:dyDescent="0.2">
      <c r="A47" s="244" t="s">
        <v>31</v>
      </c>
      <c r="B47" s="244"/>
      <c r="C47" s="244"/>
      <c r="D47" s="244"/>
      <c r="E47" s="244"/>
      <c r="F47" s="244"/>
      <c r="G47" s="244"/>
      <c r="H47" s="244"/>
      <c r="I47" s="244"/>
      <c r="J47" s="244"/>
    </row>
    <row r="48" spans="1:10" ht="10.5" customHeight="1" x14ac:dyDescent="0.2">
      <c r="A48" s="245"/>
      <c r="B48" s="245"/>
      <c r="C48" s="245"/>
      <c r="D48" s="245"/>
      <c r="E48" s="245"/>
      <c r="F48" s="245"/>
      <c r="G48" s="245"/>
      <c r="H48" s="245"/>
      <c r="I48" s="245"/>
      <c r="J48" s="245"/>
    </row>
    <row r="49" spans="1:10" ht="26.25" customHeight="1" x14ac:dyDescent="0.2">
      <c r="A49" s="246"/>
      <c r="B49" s="246"/>
      <c r="C49" s="246"/>
      <c r="D49" s="246"/>
      <c r="E49" s="246"/>
      <c r="F49" s="246"/>
      <c r="G49" s="246"/>
      <c r="H49" s="246"/>
      <c r="I49" s="246"/>
      <c r="J49" s="246"/>
    </row>
    <row r="50" spans="1:10" ht="18.75" customHeight="1" x14ac:dyDescent="0.2">
      <c r="A50" s="207" t="s">
        <v>32</v>
      </c>
      <c r="B50" s="176"/>
      <c r="C50" s="208"/>
      <c r="D50" s="208"/>
      <c r="E50" s="209"/>
      <c r="F50" s="210" t="s">
        <v>33</v>
      </c>
      <c r="G50" s="211"/>
      <c r="H50" s="212"/>
      <c r="I50" s="212"/>
      <c r="J50" s="213"/>
    </row>
    <row r="51" spans="1:10" ht="7.5" customHeight="1" x14ac:dyDescent="0.2">
      <c r="A51" s="214"/>
      <c r="B51" s="175"/>
      <c r="C51" s="203"/>
      <c r="D51" s="203"/>
      <c r="E51" s="202"/>
      <c r="F51" s="214"/>
      <c r="G51" s="201"/>
      <c r="H51" s="205"/>
      <c r="I51" s="205"/>
      <c r="J51" s="204"/>
    </row>
    <row r="52" spans="1:10" ht="15" customHeight="1" x14ac:dyDescent="0.2">
      <c r="A52" s="243" t="s">
        <v>10</v>
      </c>
      <c r="B52" s="243"/>
      <c r="C52" s="243"/>
      <c r="D52" s="243"/>
      <c r="E52" s="243"/>
      <c r="F52" s="243"/>
      <c r="G52" s="243"/>
      <c r="H52" s="243"/>
      <c r="I52" s="243"/>
      <c r="J52" s="243"/>
    </row>
    <row r="53" spans="1:10" x14ac:dyDescent="0.2">
      <c r="A53" s="222" t="s">
        <v>11</v>
      </c>
      <c r="B53" s="222"/>
      <c r="C53" s="222" t="s">
        <v>2</v>
      </c>
      <c r="D53" s="222"/>
      <c r="E53" s="222" t="s">
        <v>12</v>
      </c>
      <c r="F53" s="222"/>
      <c r="G53" s="222"/>
      <c r="H53" s="222"/>
      <c r="I53" s="222"/>
      <c r="J53" s="222"/>
    </row>
    <row r="54" spans="1:10" ht="11.25" customHeight="1" x14ac:dyDescent="0.2">
      <c r="A54" s="237">
        <v>1</v>
      </c>
      <c r="B54" s="220"/>
      <c r="C54" s="221">
        <v>43342</v>
      </c>
      <c r="D54" s="221"/>
      <c r="E54" s="238" t="s">
        <v>13</v>
      </c>
      <c r="F54" s="238"/>
      <c r="G54" s="238"/>
      <c r="H54" s="238"/>
      <c r="I54" s="238"/>
      <c r="J54" s="239"/>
    </row>
    <row r="55" spans="1:10" ht="10.5" customHeight="1" x14ac:dyDescent="0.2">
      <c r="A55" s="237">
        <v>2</v>
      </c>
      <c r="B55" s="220"/>
      <c r="C55" s="221">
        <v>43705</v>
      </c>
      <c r="D55" s="221"/>
      <c r="E55" s="238" t="s">
        <v>17</v>
      </c>
      <c r="F55" s="238"/>
      <c r="G55" s="238"/>
      <c r="H55" s="238"/>
      <c r="I55" s="238"/>
      <c r="J55" s="239"/>
    </row>
    <row r="56" spans="1:10" ht="27" customHeight="1" x14ac:dyDescent="0.2">
      <c r="A56" s="220">
        <v>3</v>
      </c>
      <c r="B56" s="220"/>
      <c r="C56" s="221">
        <v>44046</v>
      </c>
      <c r="D56" s="221"/>
      <c r="E56" s="251" t="s">
        <v>59</v>
      </c>
      <c r="F56" s="251"/>
      <c r="G56" s="251"/>
      <c r="H56" s="251"/>
      <c r="I56" s="251"/>
      <c r="J56" s="251"/>
    </row>
    <row r="57" spans="1:10" ht="27" customHeight="1" x14ac:dyDescent="0.2">
      <c r="A57" s="220">
        <v>4</v>
      </c>
      <c r="B57" s="220"/>
      <c r="C57" s="221">
        <v>44176</v>
      </c>
      <c r="D57" s="221"/>
      <c r="E57" s="220" t="s">
        <v>69</v>
      </c>
      <c r="F57" s="220"/>
      <c r="G57" s="220"/>
      <c r="H57" s="220"/>
      <c r="I57" s="220"/>
      <c r="J57" s="220"/>
    </row>
    <row r="58" spans="1:10" s="175" customFormat="1" ht="7.5" customHeight="1" x14ac:dyDescent="0.2">
      <c r="A58" s="215"/>
      <c r="B58" s="215"/>
      <c r="C58" s="216"/>
      <c r="D58" s="216"/>
      <c r="E58" s="215"/>
      <c r="F58" s="215"/>
      <c r="G58" s="215"/>
      <c r="H58" s="215"/>
      <c r="I58" s="215"/>
      <c r="J58" s="215"/>
    </row>
    <row r="59" spans="1:10" x14ac:dyDescent="0.2">
      <c r="A59" s="248" t="s">
        <v>14</v>
      </c>
      <c r="B59" s="249"/>
      <c r="C59" s="250"/>
      <c r="D59" s="248" t="s">
        <v>15</v>
      </c>
      <c r="E59" s="249"/>
      <c r="F59" s="250"/>
      <c r="G59" s="248" t="s">
        <v>16</v>
      </c>
      <c r="H59" s="249"/>
      <c r="I59" s="249"/>
      <c r="J59" s="250"/>
    </row>
    <row r="60" spans="1:10" ht="69.75" customHeight="1" x14ac:dyDescent="0.2">
      <c r="A60" s="217" t="s">
        <v>70</v>
      </c>
      <c r="B60" s="218"/>
      <c r="C60" s="219"/>
      <c r="D60" s="217" t="s">
        <v>71</v>
      </c>
      <c r="E60" s="218"/>
      <c r="F60" s="219"/>
      <c r="G60" s="217" t="s">
        <v>72</v>
      </c>
      <c r="H60" s="218"/>
      <c r="I60" s="218"/>
      <c r="J60" s="219"/>
    </row>
  </sheetData>
  <mergeCells count="48">
    <mergeCell ref="B10:I10"/>
    <mergeCell ref="C57:D57"/>
    <mergeCell ref="E57:J57"/>
    <mergeCell ref="A57:B57"/>
    <mergeCell ref="A60:C60"/>
    <mergeCell ref="D60:F60"/>
    <mergeCell ref="G60:J60"/>
    <mergeCell ref="A59:C59"/>
    <mergeCell ref="D59:F59"/>
    <mergeCell ref="G59:J59"/>
    <mergeCell ref="A56:B56"/>
    <mergeCell ref="C56:D56"/>
    <mergeCell ref="E56:J56"/>
    <mergeCell ref="D12:D23"/>
    <mergeCell ref="E12:E23"/>
    <mergeCell ref="I12:I23"/>
    <mergeCell ref="A5:B5"/>
    <mergeCell ref="C5:E5"/>
    <mergeCell ref="A53:B53"/>
    <mergeCell ref="C53:D53"/>
    <mergeCell ref="E53:J53"/>
    <mergeCell ref="A41:B41"/>
    <mergeCell ref="A43:B43"/>
    <mergeCell ref="A44:B44"/>
    <mergeCell ref="A42:B42"/>
    <mergeCell ref="J26:J30"/>
    <mergeCell ref="J31:J35"/>
    <mergeCell ref="A8:J8"/>
    <mergeCell ref="D40:E40"/>
    <mergeCell ref="F40:G40"/>
    <mergeCell ref="A45:B45"/>
    <mergeCell ref="B24:I24"/>
    <mergeCell ref="I1:J1"/>
    <mergeCell ref="I2:J2"/>
    <mergeCell ref="I3:J3"/>
    <mergeCell ref="I4:J4"/>
    <mergeCell ref="A1:C4"/>
    <mergeCell ref="D1:H4"/>
    <mergeCell ref="J12:J23"/>
    <mergeCell ref="A54:B54"/>
    <mergeCell ref="C54:D54"/>
    <mergeCell ref="E54:J54"/>
    <mergeCell ref="A52:J52"/>
    <mergeCell ref="A47:J49"/>
    <mergeCell ref="A55:B55"/>
    <mergeCell ref="C55:D55"/>
    <mergeCell ref="E55:J55"/>
    <mergeCell ref="C36:I36"/>
  </mergeCells>
  <pageMargins left="0.31496062992125984" right="0.31496062992125984" top="0.15748031496062992" bottom="0.15748031496062992" header="0" footer="0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4"/>
  <sheetViews>
    <sheetView view="pageBreakPreview" zoomScaleNormal="100" zoomScaleSheetLayoutView="100" workbookViewId="0">
      <selection activeCell="C14" sqref="C14:E15"/>
    </sheetView>
  </sheetViews>
  <sheetFormatPr baseColWidth="10" defaultRowHeight="15" x14ac:dyDescent="0.25"/>
  <cols>
    <col min="1" max="1" width="13.28515625" customWidth="1"/>
    <col min="2" max="2" width="14.85546875" customWidth="1"/>
    <col min="3" max="3" width="9.5703125" customWidth="1"/>
    <col min="4" max="5" width="12.42578125" customWidth="1"/>
    <col min="6" max="6" width="12.28515625" customWidth="1"/>
    <col min="7" max="7" width="14.5703125" customWidth="1"/>
    <col min="8" max="8" width="9.7109375" customWidth="1"/>
    <col min="9" max="9" width="12.42578125" customWidth="1"/>
    <col min="10" max="10" width="13.5703125" customWidth="1"/>
    <col min="11" max="11" width="9.5703125" customWidth="1"/>
    <col min="12" max="15" width="14.85546875" customWidth="1"/>
    <col min="16" max="16" width="10.42578125" customWidth="1"/>
    <col min="17" max="18" width="14.85546875" customWidth="1"/>
  </cols>
  <sheetData>
    <row r="1" spans="1:15" x14ac:dyDescent="0.25">
      <c r="A1" s="277" t="s">
        <v>37</v>
      </c>
      <c r="B1" t="s">
        <v>8</v>
      </c>
      <c r="C1" s="280" t="s">
        <v>41</v>
      </c>
      <c r="D1" s="280"/>
      <c r="E1" s="52">
        <v>24006</v>
      </c>
      <c r="F1" s="277" t="s">
        <v>40</v>
      </c>
      <c r="G1" t="s">
        <v>8</v>
      </c>
      <c r="H1" s="280" t="s">
        <v>41</v>
      </c>
      <c r="I1" s="280"/>
      <c r="J1" s="53">
        <v>12947</v>
      </c>
    </row>
    <row r="2" spans="1:15" ht="15.75" thickBot="1" x14ac:dyDescent="0.3">
      <c r="A2" s="278"/>
      <c r="B2" t="s">
        <v>9</v>
      </c>
      <c r="E2" s="7">
        <v>43902</v>
      </c>
      <c r="F2" s="278"/>
      <c r="G2" t="s">
        <v>9</v>
      </c>
      <c r="J2" s="11">
        <v>43902</v>
      </c>
    </row>
    <row r="3" spans="1:15" ht="60" customHeight="1" thickBot="1" x14ac:dyDescent="0.3">
      <c r="A3" s="89" t="s">
        <v>0</v>
      </c>
      <c r="B3" s="88" t="s">
        <v>1</v>
      </c>
      <c r="C3" s="107" t="s">
        <v>66</v>
      </c>
      <c r="D3" s="110" t="s">
        <v>68</v>
      </c>
      <c r="E3" s="90" t="s">
        <v>36</v>
      </c>
      <c r="F3" s="8" t="s">
        <v>0</v>
      </c>
      <c r="G3" s="9" t="s">
        <v>1</v>
      </c>
      <c r="H3" s="107" t="s">
        <v>66</v>
      </c>
      <c r="I3" s="110" t="s">
        <v>68</v>
      </c>
      <c r="J3" s="10" t="s">
        <v>3</v>
      </c>
    </row>
    <row r="4" spans="1:15" ht="15" customHeight="1" x14ac:dyDescent="0.25">
      <c r="A4" s="28">
        <v>10</v>
      </c>
      <c r="B4" s="2">
        <v>9.9998000000000005</v>
      </c>
      <c r="C4" s="2">
        <f t="shared" ref="C4:C13" si="0">(A4-B4)</f>
        <v>1.9999999999953388E-4</v>
      </c>
      <c r="D4" s="279" t="s">
        <v>39</v>
      </c>
      <c r="E4" s="265" t="s">
        <v>57</v>
      </c>
      <c r="F4" s="55">
        <v>10</v>
      </c>
      <c r="G4" s="58">
        <v>9.9998000000000005</v>
      </c>
      <c r="H4" s="84">
        <f t="shared" ref="H4:H13" si="1">(F4-G4)</f>
        <v>1.9999999999953388E-4</v>
      </c>
      <c r="I4" s="279" t="s">
        <v>39</v>
      </c>
      <c r="J4" s="265" t="s">
        <v>57</v>
      </c>
    </row>
    <row r="5" spans="1:15" x14ac:dyDescent="0.25">
      <c r="A5" s="3">
        <v>10</v>
      </c>
      <c r="B5" s="4">
        <v>10.000299999999999</v>
      </c>
      <c r="C5" s="4">
        <f>(A5-B5)</f>
        <v>-2.9999999999930083E-4</v>
      </c>
      <c r="D5" s="267"/>
      <c r="E5" s="266"/>
      <c r="F5" s="54">
        <v>10</v>
      </c>
      <c r="G5" s="92">
        <v>9.9997000000000007</v>
      </c>
      <c r="H5" s="4">
        <f t="shared" si="1"/>
        <v>2.9999999999930083E-4</v>
      </c>
      <c r="I5" s="267"/>
      <c r="J5" s="266"/>
      <c r="O5" s="30"/>
    </row>
    <row r="6" spans="1:15" x14ac:dyDescent="0.25">
      <c r="A6" s="3">
        <v>10</v>
      </c>
      <c r="B6" s="4">
        <v>10.0001</v>
      </c>
      <c r="C6" s="4">
        <f>(A6-B6)</f>
        <v>-9.9999999999766942E-5</v>
      </c>
      <c r="D6" s="267"/>
      <c r="E6" s="266"/>
      <c r="F6" s="54">
        <v>10</v>
      </c>
      <c r="G6" s="92">
        <v>9.9995999999999992</v>
      </c>
      <c r="H6" s="4">
        <f t="shared" si="1"/>
        <v>4.0000000000084412E-4</v>
      </c>
      <c r="I6" s="267"/>
      <c r="J6" s="266"/>
    </row>
    <row r="7" spans="1:15" x14ac:dyDescent="0.25">
      <c r="A7" s="3">
        <v>10</v>
      </c>
      <c r="B7" s="4">
        <v>10</v>
      </c>
      <c r="C7" s="4">
        <f t="shared" si="0"/>
        <v>0</v>
      </c>
      <c r="D7" s="267"/>
      <c r="E7" s="266"/>
      <c r="F7" s="54">
        <v>10</v>
      </c>
      <c r="G7" s="92">
        <v>9.9998000000000005</v>
      </c>
      <c r="H7" s="4">
        <f t="shared" si="1"/>
        <v>1.9999999999953388E-4</v>
      </c>
      <c r="I7" s="267"/>
      <c r="J7" s="266"/>
    </row>
    <row r="8" spans="1:15" x14ac:dyDescent="0.25">
      <c r="A8" s="3">
        <v>10</v>
      </c>
      <c r="B8" s="4">
        <v>9.9999000000000002</v>
      </c>
      <c r="C8" s="4">
        <f t="shared" si="0"/>
        <v>9.9999999999766942E-5</v>
      </c>
      <c r="D8" s="267"/>
      <c r="E8" s="266"/>
      <c r="F8" s="54">
        <v>10</v>
      </c>
      <c r="G8" s="92">
        <v>9.9997000000000007</v>
      </c>
      <c r="H8" s="4">
        <f t="shared" si="1"/>
        <v>2.9999999999930083E-4</v>
      </c>
      <c r="I8" s="267"/>
      <c r="J8" s="266"/>
    </row>
    <row r="9" spans="1:15" ht="15" customHeight="1" x14ac:dyDescent="0.25">
      <c r="A9" s="3">
        <v>10</v>
      </c>
      <c r="B9" s="4">
        <v>10</v>
      </c>
      <c r="C9" s="4">
        <f t="shared" si="0"/>
        <v>0</v>
      </c>
      <c r="D9" s="267"/>
      <c r="E9" s="266"/>
      <c r="F9" s="54">
        <v>10</v>
      </c>
      <c r="G9" s="92">
        <v>9.9999000000000002</v>
      </c>
      <c r="H9" s="4">
        <f t="shared" si="1"/>
        <v>9.9999999999766942E-5</v>
      </c>
      <c r="I9" s="267"/>
      <c r="J9" s="266"/>
    </row>
    <row r="10" spans="1:15" x14ac:dyDescent="0.25">
      <c r="A10" s="3">
        <v>10</v>
      </c>
      <c r="B10" s="4">
        <v>10.000299999999999</v>
      </c>
      <c r="C10" s="4">
        <f t="shared" si="0"/>
        <v>-2.9999999999930083E-4</v>
      </c>
      <c r="D10" s="267"/>
      <c r="E10" s="266"/>
      <c r="F10" s="54">
        <v>10</v>
      </c>
      <c r="G10" s="92">
        <v>9.9997000000000007</v>
      </c>
      <c r="H10" s="4">
        <f t="shared" si="1"/>
        <v>2.9999999999930083E-4</v>
      </c>
      <c r="I10" s="267"/>
      <c r="J10" s="266"/>
    </row>
    <row r="11" spans="1:15" x14ac:dyDescent="0.25">
      <c r="A11" s="3">
        <v>10</v>
      </c>
      <c r="B11" s="4">
        <v>10.0002</v>
      </c>
      <c r="C11" s="4">
        <f t="shared" si="0"/>
        <v>-1.9999999999953388E-4</v>
      </c>
      <c r="D11" s="267"/>
      <c r="E11" s="266"/>
      <c r="F11" s="54">
        <v>10</v>
      </c>
      <c r="G11" s="92">
        <v>9.9997000000000007</v>
      </c>
      <c r="H11" s="4">
        <f t="shared" si="1"/>
        <v>2.9999999999930083E-4</v>
      </c>
      <c r="I11" s="267"/>
      <c r="J11" s="266"/>
    </row>
    <row r="12" spans="1:15" x14ac:dyDescent="0.25">
      <c r="A12" s="3">
        <v>10</v>
      </c>
      <c r="B12" s="4">
        <v>10.0002</v>
      </c>
      <c r="C12" s="4">
        <f t="shared" si="0"/>
        <v>-1.9999999999953388E-4</v>
      </c>
      <c r="D12" s="267"/>
      <c r="E12" s="266"/>
      <c r="F12" s="54">
        <v>10</v>
      </c>
      <c r="G12" s="92">
        <v>9.9998000000000005</v>
      </c>
      <c r="H12" s="4">
        <f t="shared" si="1"/>
        <v>1.9999999999953388E-4</v>
      </c>
      <c r="I12" s="267"/>
      <c r="J12" s="266"/>
    </row>
    <row r="13" spans="1:15" ht="15.75" thickBot="1" x14ac:dyDescent="0.3">
      <c r="A13" s="94">
        <v>10</v>
      </c>
      <c r="B13" s="31">
        <v>9.9999000000000002</v>
      </c>
      <c r="C13" s="31">
        <f t="shared" si="0"/>
        <v>9.9999999999766942E-5</v>
      </c>
      <c r="D13" s="267"/>
      <c r="E13" s="266"/>
      <c r="F13" s="95">
        <v>10</v>
      </c>
      <c r="G13" s="93">
        <v>9.9995999999999992</v>
      </c>
      <c r="H13" s="31">
        <f t="shared" si="1"/>
        <v>4.0000000000084412E-4</v>
      </c>
      <c r="I13" s="267"/>
      <c r="J13" s="266"/>
    </row>
    <row r="14" spans="1:15" s="15" customFormat="1" ht="15" customHeight="1" thickBot="1" x14ac:dyDescent="0.3">
      <c r="A14" s="101" t="s">
        <v>34</v>
      </c>
      <c r="B14" s="103">
        <f>AVERAGE(B4:B13)</f>
        <v>10.000069999999999</v>
      </c>
      <c r="C14" s="252" t="s">
        <v>35</v>
      </c>
      <c r="D14" s="253"/>
      <c r="E14" s="254"/>
      <c r="F14" s="96" t="s">
        <v>34</v>
      </c>
      <c r="G14" s="99">
        <f>AVERAGE(G4:G13)</f>
        <v>9.9997300000000013</v>
      </c>
      <c r="H14" s="252" t="s">
        <v>52</v>
      </c>
      <c r="I14" s="253"/>
      <c r="J14" s="254"/>
    </row>
    <row r="15" spans="1:15" s="15" customFormat="1" ht="15" customHeight="1" thickBot="1" x14ac:dyDescent="0.3">
      <c r="A15" s="97" t="s">
        <v>56</v>
      </c>
      <c r="B15" s="97">
        <f>STDEV(B4:B13)</f>
        <v>1.7669811040890249E-4</v>
      </c>
      <c r="C15" s="255"/>
      <c r="D15" s="256"/>
      <c r="E15" s="257"/>
      <c r="F15" s="97" t="s">
        <v>56</v>
      </c>
      <c r="G15" s="97">
        <f>STDEV(G4:G13)</f>
        <v>9.4868329805371205E-5</v>
      </c>
      <c r="H15" s="255"/>
      <c r="I15" s="256"/>
      <c r="J15" s="257"/>
    </row>
    <row r="16" spans="1:15" ht="15" customHeight="1" x14ac:dyDescent="0.25">
      <c r="A16" s="29">
        <v>100</v>
      </c>
      <c r="B16" s="32">
        <v>100.0012</v>
      </c>
      <c r="C16" s="91">
        <f t="shared" ref="C16:C25" si="2">(A16-B16)</f>
        <v>-1.1999999999972033E-3</v>
      </c>
      <c r="D16" s="267" t="s">
        <v>60</v>
      </c>
      <c r="E16" s="265" t="s">
        <v>57</v>
      </c>
      <c r="F16" s="55">
        <v>100</v>
      </c>
      <c r="G16" s="58">
        <v>99.998900000000006</v>
      </c>
      <c r="H16" s="91">
        <f t="shared" ref="H16:H25" si="3">(F16-G16)</f>
        <v>1.0999999999938836E-3</v>
      </c>
      <c r="I16" s="267" t="s">
        <v>60</v>
      </c>
      <c r="J16" s="265" t="s">
        <v>57</v>
      </c>
    </row>
    <row r="17" spans="1:10" x14ac:dyDescent="0.25">
      <c r="A17" s="3">
        <v>100</v>
      </c>
      <c r="B17" s="4">
        <v>100.0009</v>
      </c>
      <c r="C17" s="4">
        <f t="shared" si="2"/>
        <v>-9.0000000000145519E-4</v>
      </c>
      <c r="D17" s="267"/>
      <c r="E17" s="266"/>
      <c r="F17" s="54">
        <v>100</v>
      </c>
      <c r="G17" s="57">
        <v>99.998800000000003</v>
      </c>
      <c r="H17" s="4">
        <f t="shared" si="3"/>
        <v>1.1999999999972033E-3</v>
      </c>
      <c r="I17" s="267"/>
      <c r="J17" s="266"/>
    </row>
    <row r="18" spans="1:10" x14ac:dyDescent="0.25">
      <c r="A18" s="3">
        <v>100</v>
      </c>
      <c r="B18" s="4">
        <v>100.001</v>
      </c>
      <c r="C18" s="4">
        <f t="shared" si="2"/>
        <v>-1.0000000000047748E-3</v>
      </c>
      <c r="D18" s="267"/>
      <c r="E18" s="266"/>
      <c r="F18" s="54">
        <v>100</v>
      </c>
      <c r="G18" s="57">
        <v>99.998900000000006</v>
      </c>
      <c r="H18" s="4">
        <f t="shared" si="3"/>
        <v>1.0999999999938836E-3</v>
      </c>
      <c r="I18" s="267"/>
      <c r="J18" s="266"/>
    </row>
    <row r="19" spans="1:10" x14ac:dyDescent="0.25">
      <c r="A19" s="3">
        <v>100</v>
      </c>
      <c r="B19" s="4">
        <v>100.0008</v>
      </c>
      <c r="C19" s="4">
        <f t="shared" si="2"/>
        <v>-7.9999999999813554E-4</v>
      </c>
      <c r="D19" s="267"/>
      <c r="E19" s="266"/>
      <c r="F19" s="54">
        <v>100</v>
      </c>
      <c r="G19" s="57">
        <v>99.998999999999995</v>
      </c>
      <c r="H19" s="4">
        <f t="shared" si="3"/>
        <v>1.0000000000047748E-3</v>
      </c>
      <c r="I19" s="267"/>
      <c r="J19" s="266"/>
    </row>
    <row r="20" spans="1:10" x14ac:dyDescent="0.25">
      <c r="A20" s="3">
        <v>100</v>
      </c>
      <c r="B20" s="4">
        <v>100.0012</v>
      </c>
      <c r="C20" s="4">
        <f t="shared" si="2"/>
        <v>-1.1999999999972033E-3</v>
      </c>
      <c r="D20" s="267"/>
      <c r="E20" s="266"/>
      <c r="F20" s="54">
        <v>100</v>
      </c>
      <c r="G20" s="57">
        <v>99.998900000000006</v>
      </c>
      <c r="H20" s="4">
        <f t="shared" si="3"/>
        <v>1.0999999999938836E-3</v>
      </c>
      <c r="I20" s="267"/>
      <c r="J20" s="266"/>
    </row>
    <row r="21" spans="1:10" ht="15" customHeight="1" x14ac:dyDescent="0.25">
      <c r="A21" s="3">
        <v>100</v>
      </c>
      <c r="B21" s="4">
        <v>100.00109999999999</v>
      </c>
      <c r="C21" s="4">
        <f t="shared" si="2"/>
        <v>-1.0999999999938836E-3</v>
      </c>
      <c r="D21" s="267"/>
      <c r="E21" s="266"/>
      <c r="F21" s="54">
        <v>100</v>
      </c>
      <c r="G21" s="57">
        <v>99.998999999999995</v>
      </c>
      <c r="H21" s="4">
        <f t="shared" si="3"/>
        <v>1.0000000000047748E-3</v>
      </c>
      <c r="I21" s="267"/>
      <c r="J21" s="266"/>
    </row>
    <row r="22" spans="1:10" x14ac:dyDescent="0.25">
      <c r="A22" s="3">
        <v>100</v>
      </c>
      <c r="B22" s="4">
        <v>100.0009</v>
      </c>
      <c r="C22" s="4">
        <f t="shared" si="2"/>
        <v>-9.0000000000145519E-4</v>
      </c>
      <c r="D22" s="267"/>
      <c r="E22" s="266"/>
      <c r="F22" s="54">
        <v>100</v>
      </c>
      <c r="G22" s="57">
        <v>99.999099999999999</v>
      </c>
      <c r="H22" s="4">
        <f t="shared" si="3"/>
        <v>9.0000000000145519E-4</v>
      </c>
      <c r="I22" s="267"/>
      <c r="J22" s="266"/>
    </row>
    <row r="23" spans="1:10" x14ac:dyDescent="0.25">
      <c r="A23" s="3">
        <v>100</v>
      </c>
      <c r="B23" s="4">
        <v>100.001</v>
      </c>
      <c r="C23" s="4">
        <f t="shared" si="2"/>
        <v>-1.0000000000047748E-3</v>
      </c>
      <c r="D23" s="267"/>
      <c r="E23" s="266"/>
      <c r="F23" s="54">
        <v>100</v>
      </c>
      <c r="G23" s="57">
        <v>99.998999999999995</v>
      </c>
      <c r="H23" s="4">
        <f t="shared" si="3"/>
        <v>1.0000000000047748E-3</v>
      </c>
      <c r="I23" s="267"/>
      <c r="J23" s="266"/>
    </row>
    <row r="24" spans="1:10" x14ac:dyDescent="0.25">
      <c r="A24" s="3">
        <v>100</v>
      </c>
      <c r="B24" s="4">
        <v>100.0009</v>
      </c>
      <c r="C24" s="4">
        <f t="shared" si="2"/>
        <v>-9.0000000000145519E-4</v>
      </c>
      <c r="D24" s="267"/>
      <c r="E24" s="266"/>
      <c r="F24" s="54">
        <v>100</v>
      </c>
      <c r="G24" s="57">
        <v>99.998900000000006</v>
      </c>
      <c r="H24" s="4">
        <f t="shared" si="3"/>
        <v>1.0999999999938836E-3</v>
      </c>
      <c r="I24" s="267"/>
      <c r="J24" s="266"/>
    </row>
    <row r="25" spans="1:10" ht="15.75" thickBot="1" x14ac:dyDescent="0.3">
      <c r="A25" s="85">
        <v>100</v>
      </c>
      <c r="B25" s="31">
        <v>100.0013</v>
      </c>
      <c r="C25" s="91">
        <f t="shared" si="2"/>
        <v>-1.300000000000523E-3</v>
      </c>
      <c r="D25" s="267"/>
      <c r="E25" s="266"/>
      <c r="F25" s="56">
        <v>100</v>
      </c>
      <c r="G25" s="59">
        <v>99.998900000000006</v>
      </c>
      <c r="H25" s="31">
        <f t="shared" si="3"/>
        <v>1.0999999999938836E-3</v>
      </c>
      <c r="I25" s="268"/>
      <c r="J25" s="266"/>
    </row>
    <row r="26" spans="1:10" s="15" customFormat="1" ht="15.75" customHeight="1" thickBot="1" x14ac:dyDescent="0.3">
      <c r="A26" s="101" t="s">
        <v>34</v>
      </c>
      <c r="B26" s="102">
        <f>AVERAGE(B16:B25)</f>
        <v>100.00103</v>
      </c>
      <c r="C26" s="252" t="s">
        <v>35</v>
      </c>
      <c r="D26" s="253"/>
      <c r="E26" s="254"/>
      <c r="F26" s="101" t="s">
        <v>34</v>
      </c>
      <c r="G26" s="102">
        <f>AVERAGE(G16:G25)</f>
        <v>99.998940000000005</v>
      </c>
      <c r="H26" s="252" t="s">
        <v>52</v>
      </c>
      <c r="I26" s="253"/>
      <c r="J26" s="254"/>
    </row>
    <row r="27" spans="1:10" s="15" customFormat="1" ht="15.75" customHeight="1" thickBot="1" x14ac:dyDescent="0.3">
      <c r="A27" s="97" t="s">
        <v>56</v>
      </c>
      <c r="B27" s="97">
        <f>STDEV(B16:B25)</f>
        <v>1.6363916944731849E-4</v>
      </c>
      <c r="C27" s="255"/>
      <c r="D27" s="256"/>
      <c r="E27" s="257"/>
      <c r="F27" s="97" t="s">
        <v>56</v>
      </c>
      <c r="G27" s="97">
        <f>STDEV(G16:G25)</f>
        <v>8.4327404267589844E-5</v>
      </c>
      <c r="H27" s="255"/>
      <c r="I27" s="256"/>
      <c r="J27" s="257"/>
    </row>
    <row r="28" spans="1:10" x14ac:dyDescent="0.25">
      <c r="A28" s="281" t="s">
        <v>40</v>
      </c>
      <c r="B28" s="21" t="s">
        <v>8</v>
      </c>
      <c r="C28" s="280" t="s">
        <v>41</v>
      </c>
      <c r="D28" s="280"/>
      <c r="E28" s="52">
        <v>12944</v>
      </c>
      <c r="F28" s="281" t="s">
        <v>42</v>
      </c>
      <c r="G28" s="21" t="s">
        <v>8</v>
      </c>
      <c r="H28" s="271" t="s">
        <v>43</v>
      </c>
      <c r="I28" s="271"/>
      <c r="J28" s="98">
        <v>16974</v>
      </c>
    </row>
    <row r="29" spans="1:10" ht="15.75" thickBot="1" x14ac:dyDescent="0.3">
      <c r="A29" s="278"/>
      <c r="B29" s="14" t="s">
        <v>9</v>
      </c>
      <c r="C29" s="14"/>
      <c r="D29" s="14"/>
      <c r="E29" s="7">
        <v>43902</v>
      </c>
      <c r="F29" s="278"/>
      <c r="G29" s="14" t="s">
        <v>9</v>
      </c>
      <c r="H29" s="14"/>
      <c r="I29" s="14"/>
      <c r="J29" s="11"/>
    </row>
    <row r="30" spans="1:10" ht="75.75" thickBot="1" x14ac:dyDescent="0.3">
      <c r="A30" s="8" t="s">
        <v>0</v>
      </c>
      <c r="B30" s="9" t="s">
        <v>1</v>
      </c>
      <c r="C30" s="107" t="s">
        <v>66</v>
      </c>
      <c r="D30" s="110" t="s">
        <v>68</v>
      </c>
      <c r="E30" s="10" t="s">
        <v>36</v>
      </c>
      <c r="F30" s="8" t="s">
        <v>0</v>
      </c>
      <c r="G30" s="9" t="s">
        <v>1</v>
      </c>
      <c r="H30" s="107" t="s">
        <v>66</v>
      </c>
      <c r="I30" s="110" t="s">
        <v>68</v>
      </c>
      <c r="J30" s="10" t="s">
        <v>3</v>
      </c>
    </row>
    <row r="31" spans="1:10" x14ac:dyDescent="0.25">
      <c r="A31" s="29">
        <v>10</v>
      </c>
      <c r="B31" s="32">
        <v>10</v>
      </c>
      <c r="C31" s="32">
        <f>(A31-B31)</f>
        <v>0</v>
      </c>
      <c r="D31" s="258" t="s">
        <v>39</v>
      </c>
      <c r="E31" s="270" t="s">
        <v>51</v>
      </c>
      <c r="F31" s="29">
        <v>10</v>
      </c>
      <c r="G31" s="32">
        <v>10</v>
      </c>
      <c r="H31" s="32">
        <f t="shared" ref="H31:H40" si="4">(F31-G31)</f>
        <v>0</v>
      </c>
      <c r="I31" s="258" t="s">
        <v>39</v>
      </c>
      <c r="J31" s="270" t="s">
        <v>51</v>
      </c>
    </row>
    <row r="32" spans="1:10" x14ac:dyDescent="0.25">
      <c r="A32" s="3">
        <v>10</v>
      </c>
      <c r="B32" s="4">
        <v>10.0002</v>
      </c>
      <c r="C32" s="4">
        <f>(A32-B32)</f>
        <v>-1.9999999999953388E-4</v>
      </c>
      <c r="D32" s="258"/>
      <c r="E32" s="270"/>
      <c r="F32" s="3">
        <v>10</v>
      </c>
      <c r="G32" s="4">
        <v>9.9999000000000002</v>
      </c>
      <c r="H32" s="4">
        <f t="shared" si="4"/>
        <v>9.9999999999766942E-5</v>
      </c>
      <c r="I32" s="258"/>
      <c r="J32" s="270"/>
    </row>
    <row r="33" spans="1:10" x14ac:dyDescent="0.25">
      <c r="A33" s="3">
        <v>10</v>
      </c>
      <c r="B33" s="4">
        <v>10</v>
      </c>
      <c r="C33" s="4">
        <f t="shared" ref="C33:C35" si="5">(A33-B33)</f>
        <v>0</v>
      </c>
      <c r="D33" s="258"/>
      <c r="E33" s="270"/>
      <c r="F33" s="3">
        <v>10</v>
      </c>
      <c r="G33" s="4">
        <v>9.9998000000000005</v>
      </c>
      <c r="H33" s="4">
        <f t="shared" si="4"/>
        <v>1.9999999999953388E-4</v>
      </c>
      <c r="I33" s="258"/>
      <c r="J33" s="270"/>
    </row>
    <row r="34" spans="1:10" x14ac:dyDescent="0.25">
      <c r="A34" s="3">
        <v>10</v>
      </c>
      <c r="B34" s="4">
        <v>10</v>
      </c>
      <c r="C34" s="4">
        <f t="shared" si="5"/>
        <v>0</v>
      </c>
      <c r="D34" s="258"/>
      <c r="E34" s="270"/>
      <c r="F34" s="3">
        <v>10</v>
      </c>
      <c r="G34" s="4">
        <v>9.9998000000000005</v>
      </c>
      <c r="H34" s="4">
        <f t="shared" si="4"/>
        <v>1.9999999999953388E-4</v>
      </c>
      <c r="I34" s="258"/>
      <c r="J34" s="270"/>
    </row>
    <row r="35" spans="1:10" x14ac:dyDescent="0.25">
      <c r="A35" s="3">
        <v>10</v>
      </c>
      <c r="B35" s="4">
        <v>10</v>
      </c>
      <c r="C35" s="4">
        <f t="shared" si="5"/>
        <v>0</v>
      </c>
      <c r="D35" s="258"/>
      <c r="E35" s="270"/>
      <c r="F35" s="3">
        <v>10</v>
      </c>
      <c r="G35" s="4">
        <v>9.9999000000000002</v>
      </c>
      <c r="H35" s="4">
        <f t="shared" si="4"/>
        <v>9.9999999999766942E-5</v>
      </c>
      <c r="I35" s="258"/>
      <c r="J35" s="270"/>
    </row>
    <row r="36" spans="1:10" x14ac:dyDescent="0.25">
      <c r="A36" s="3">
        <v>10</v>
      </c>
      <c r="B36" s="4">
        <v>9.9999000000000002</v>
      </c>
      <c r="C36" s="4">
        <f>(A36-B36)</f>
        <v>9.9999999999766942E-5</v>
      </c>
      <c r="D36" s="258"/>
      <c r="E36" s="270"/>
      <c r="F36" s="3">
        <v>10</v>
      </c>
      <c r="G36" s="4">
        <v>10.0001</v>
      </c>
      <c r="H36" s="4">
        <f t="shared" si="4"/>
        <v>-9.9999999999766942E-5</v>
      </c>
      <c r="I36" s="258"/>
      <c r="J36" s="270"/>
    </row>
    <row r="37" spans="1:10" x14ac:dyDescent="0.25">
      <c r="A37" s="3">
        <v>10</v>
      </c>
      <c r="B37" s="4">
        <v>9.9999000000000002</v>
      </c>
      <c r="C37" s="4">
        <f>(A37-B37)</f>
        <v>9.9999999999766942E-5</v>
      </c>
      <c r="D37" s="258"/>
      <c r="E37" s="270"/>
      <c r="F37" s="3">
        <v>10</v>
      </c>
      <c r="G37" s="4">
        <v>10.0001</v>
      </c>
      <c r="H37" s="4">
        <f t="shared" si="4"/>
        <v>-9.9999999999766942E-5</v>
      </c>
      <c r="I37" s="258"/>
      <c r="J37" s="270"/>
    </row>
    <row r="38" spans="1:10" x14ac:dyDescent="0.25">
      <c r="A38" s="3">
        <v>10</v>
      </c>
      <c r="B38" s="4">
        <v>9.9998000000000005</v>
      </c>
      <c r="C38" s="4">
        <f>(A38-B38)</f>
        <v>1.9999999999953388E-4</v>
      </c>
      <c r="D38" s="258"/>
      <c r="E38" s="270"/>
      <c r="F38" s="3">
        <v>10</v>
      </c>
      <c r="G38" s="4">
        <v>10</v>
      </c>
      <c r="H38" s="4">
        <f t="shared" si="4"/>
        <v>0</v>
      </c>
      <c r="I38" s="258"/>
      <c r="J38" s="270"/>
    </row>
    <row r="39" spans="1:10" x14ac:dyDescent="0.25">
      <c r="A39" s="3">
        <v>10</v>
      </c>
      <c r="B39" s="4">
        <v>9.9998000000000005</v>
      </c>
      <c r="C39" s="4">
        <f>(A39-B39)</f>
        <v>1.9999999999953388E-4</v>
      </c>
      <c r="D39" s="258"/>
      <c r="E39" s="270"/>
      <c r="F39" s="3">
        <v>10</v>
      </c>
      <c r="G39" s="4">
        <v>9.9999000000000002</v>
      </c>
      <c r="H39" s="4">
        <f t="shared" si="4"/>
        <v>9.9999999999766942E-5</v>
      </c>
      <c r="I39" s="258"/>
      <c r="J39" s="270"/>
    </row>
    <row r="40" spans="1:10" ht="15.75" thickBot="1" x14ac:dyDescent="0.3">
      <c r="A40" s="85">
        <v>10</v>
      </c>
      <c r="B40" s="31">
        <v>10</v>
      </c>
      <c r="C40" s="31">
        <f>(A40-B40)</f>
        <v>0</v>
      </c>
      <c r="D40" s="258"/>
      <c r="E40" s="270"/>
      <c r="F40" s="85">
        <v>10</v>
      </c>
      <c r="G40" s="31">
        <v>10</v>
      </c>
      <c r="H40" s="31">
        <f t="shared" si="4"/>
        <v>0</v>
      </c>
      <c r="I40" s="258"/>
      <c r="J40" s="270"/>
    </row>
    <row r="41" spans="1:10" s="15" customFormat="1" ht="15.75" customHeight="1" thickBot="1" x14ac:dyDescent="0.3">
      <c r="A41" s="8" t="s">
        <v>34</v>
      </c>
      <c r="B41" s="100">
        <f>AVERAGE(B31:B40)</f>
        <v>9.999959999999998</v>
      </c>
      <c r="C41" s="252" t="s">
        <v>52</v>
      </c>
      <c r="D41" s="253"/>
      <c r="E41" s="254"/>
      <c r="F41" s="96" t="s">
        <v>34</v>
      </c>
      <c r="G41" s="99">
        <f>AVERAGE(G31:G40)</f>
        <v>9.9999500000000001</v>
      </c>
      <c r="H41" s="252" t="s">
        <v>53</v>
      </c>
      <c r="I41" s="253"/>
      <c r="J41" s="254"/>
    </row>
    <row r="42" spans="1:10" s="15" customFormat="1" ht="15.75" customHeight="1" thickBot="1" x14ac:dyDescent="0.3">
      <c r="A42" s="96" t="s">
        <v>56</v>
      </c>
      <c r="B42" s="97">
        <f>STDEV(B31:B40)</f>
        <v>1.1737877907745316E-4</v>
      </c>
      <c r="C42" s="255"/>
      <c r="D42" s="256"/>
      <c r="E42" s="257"/>
      <c r="F42" s="96" t="s">
        <v>56</v>
      </c>
      <c r="G42" s="104">
        <f>STDEV(G31:G40)</f>
        <v>1.080123449732126E-4</v>
      </c>
      <c r="H42" s="255"/>
      <c r="I42" s="256"/>
      <c r="J42" s="257"/>
    </row>
    <row r="43" spans="1:10" x14ac:dyDescent="0.25">
      <c r="A43" s="1">
        <v>100</v>
      </c>
      <c r="B43" s="2">
        <v>99.999600000000001</v>
      </c>
      <c r="C43" s="32">
        <f t="shared" ref="C43:C52" si="6">(A43-B43)</f>
        <v>3.9999999999906777E-4</v>
      </c>
      <c r="D43" s="279" t="s">
        <v>60</v>
      </c>
      <c r="E43" s="275" t="s">
        <v>51</v>
      </c>
      <c r="F43" s="1">
        <v>100</v>
      </c>
      <c r="G43" s="84">
        <v>99.998800000000003</v>
      </c>
      <c r="H43" s="32">
        <f t="shared" ref="H43:H52" si="7">(F43-G43)</f>
        <v>1.1999999999972033E-3</v>
      </c>
      <c r="I43" s="267" t="s">
        <v>60</v>
      </c>
      <c r="J43" s="270" t="s">
        <v>51</v>
      </c>
    </row>
    <row r="44" spans="1:10" x14ac:dyDescent="0.25">
      <c r="A44" s="3">
        <v>100</v>
      </c>
      <c r="B44" s="4">
        <v>99.999399999999994</v>
      </c>
      <c r="C44" s="4">
        <f t="shared" si="6"/>
        <v>6.0000000000570708E-4</v>
      </c>
      <c r="D44" s="267"/>
      <c r="E44" s="270"/>
      <c r="F44" s="3">
        <v>100</v>
      </c>
      <c r="G44" s="4">
        <v>99.998699999999999</v>
      </c>
      <c r="H44" s="32">
        <f t="shared" si="7"/>
        <v>1.300000000000523E-3</v>
      </c>
      <c r="I44" s="267"/>
      <c r="J44" s="270"/>
    </row>
    <row r="45" spans="1:10" x14ac:dyDescent="0.25">
      <c r="A45" s="3">
        <v>100</v>
      </c>
      <c r="B45" s="4">
        <v>99.999700000000004</v>
      </c>
      <c r="C45" s="4">
        <f t="shared" si="6"/>
        <v>2.9999999999574811E-4</v>
      </c>
      <c r="D45" s="267"/>
      <c r="E45" s="270"/>
      <c r="F45" s="3">
        <v>100</v>
      </c>
      <c r="G45" s="4">
        <v>99.998900000000006</v>
      </c>
      <c r="H45" s="32">
        <f t="shared" si="7"/>
        <v>1.0999999999938836E-3</v>
      </c>
      <c r="I45" s="267"/>
      <c r="J45" s="270"/>
    </row>
    <row r="46" spans="1:10" x14ac:dyDescent="0.25">
      <c r="A46" s="3">
        <v>100</v>
      </c>
      <c r="B46" s="4">
        <v>99.999499999999998</v>
      </c>
      <c r="C46" s="4">
        <f t="shared" si="6"/>
        <v>5.0000000000238742E-4</v>
      </c>
      <c r="D46" s="267"/>
      <c r="E46" s="270"/>
      <c r="F46" s="3">
        <v>100</v>
      </c>
      <c r="G46" s="4">
        <v>99.998999999999995</v>
      </c>
      <c r="H46" s="32">
        <f t="shared" si="7"/>
        <v>1.0000000000047748E-3</v>
      </c>
      <c r="I46" s="267"/>
      <c r="J46" s="270"/>
    </row>
    <row r="47" spans="1:10" x14ac:dyDescent="0.25">
      <c r="A47" s="3">
        <v>100</v>
      </c>
      <c r="B47" s="4">
        <v>99.999300000000005</v>
      </c>
      <c r="C47" s="4">
        <f t="shared" si="6"/>
        <v>6.9999999999481588E-4</v>
      </c>
      <c r="D47" s="267"/>
      <c r="E47" s="270"/>
      <c r="F47" s="3">
        <v>100</v>
      </c>
      <c r="G47" s="32">
        <v>99.998999999999995</v>
      </c>
      <c r="H47" s="4">
        <f t="shared" si="7"/>
        <v>1.0000000000047748E-3</v>
      </c>
      <c r="I47" s="267"/>
      <c r="J47" s="270"/>
    </row>
    <row r="48" spans="1:10" x14ac:dyDescent="0.25">
      <c r="A48" s="3">
        <v>100</v>
      </c>
      <c r="B48" s="4">
        <v>99.999600000000001</v>
      </c>
      <c r="C48" s="4">
        <f t="shared" si="6"/>
        <v>3.9999999999906777E-4</v>
      </c>
      <c r="D48" s="267"/>
      <c r="E48" s="270"/>
      <c r="F48" s="3">
        <v>100</v>
      </c>
      <c r="G48" s="32">
        <v>99.998800000000003</v>
      </c>
      <c r="H48" s="4">
        <f t="shared" si="7"/>
        <v>1.1999999999972033E-3</v>
      </c>
      <c r="I48" s="267"/>
      <c r="J48" s="270"/>
    </row>
    <row r="49" spans="1:10" x14ac:dyDescent="0.25">
      <c r="A49" s="3">
        <v>100</v>
      </c>
      <c r="B49" s="4">
        <v>99.999499999999998</v>
      </c>
      <c r="C49" s="4">
        <f t="shared" si="6"/>
        <v>5.0000000000238742E-4</v>
      </c>
      <c r="D49" s="267"/>
      <c r="E49" s="270"/>
      <c r="F49" s="3">
        <v>100</v>
      </c>
      <c r="G49" s="4">
        <v>99.999099999999999</v>
      </c>
      <c r="H49" s="4">
        <f t="shared" si="7"/>
        <v>9.0000000000145519E-4</v>
      </c>
      <c r="I49" s="267"/>
      <c r="J49" s="270"/>
    </row>
    <row r="50" spans="1:10" x14ac:dyDescent="0.25">
      <c r="A50" s="3">
        <v>100</v>
      </c>
      <c r="B50" s="4">
        <v>100</v>
      </c>
      <c r="C50" s="4">
        <f t="shared" si="6"/>
        <v>0</v>
      </c>
      <c r="D50" s="267"/>
      <c r="E50" s="270"/>
      <c r="F50" s="3">
        <v>100</v>
      </c>
      <c r="G50" s="4">
        <v>99.999200000000002</v>
      </c>
      <c r="H50" s="4">
        <f t="shared" si="7"/>
        <v>7.9999999999813554E-4</v>
      </c>
      <c r="I50" s="267"/>
      <c r="J50" s="270"/>
    </row>
    <row r="51" spans="1:10" x14ac:dyDescent="0.25">
      <c r="A51" s="3">
        <v>100</v>
      </c>
      <c r="B51" s="4">
        <v>99.999399999999994</v>
      </c>
      <c r="C51" s="4">
        <f t="shared" si="6"/>
        <v>6.0000000000570708E-4</v>
      </c>
      <c r="D51" s="267"/>
      <c r="E51" s="270"/>
      <c r="F51" s="3">
        <v>100</v>
      </c>
      <c r="G51" s="31">
        <v>99.998800000000003</v>
      </c>
      <c r="H51" s="4">
        <f t="shared" si="7"/>
        <v>1.1999999999972033E-3</v>
      </c>
      <c r="I51" s="267"/>
      <c r="J51" s="270"/>
    </row>
    <row r="52" spans="1:10" ht="15.75" thickBot="1" x14ac:dyDescent="0.3">
      <c r="A52" s="5">
        <v>100</v>
      </c>
      <c r="B52" s="6">
        <v>99.999300000000005</v>
      </c>
      <c r="C52" s="31">
        <f t="shared" si="6"/>
        <v>6.9999999999481588E-4</v>
      </c>
      <c r="D52" s="268"/>
      <c r="E52" s="270"/>
      <c r="F52" s="85">
        <v>100</v>
      </c>
      <c r="G52" s="31">
        <v>99.998900000000006</v>
      </c>
      <c r="H52" s="31">
        <f t="shared" si="7"/>
        <v>1.0999999999938836E-3</v>
      </c>
      <c r="I52" s="267"/>
      <c r="J52" s="270"/>
    </row>
    <row r="53" spans="1:10" s="15" customFormat="1" ht="15.75" customHeight="1" thickBot="1" x14ac:dyDescent="0.3">
      <c r="A53" s="96" t="s">
        <v>34</v>
      </c>
      <c r="B53" s="102">
        <f>AVERAGE(B43:B52)</f>
        <v>99.999530000000007</v>
      </c>
      <c r="C53" s="252" t="s">
        <v>52</v>
      </c>
      <c r="D53" s="253"/>
      <c r="E53" s="254"/>
      <c r="F53" s="96" t="s">
        <v>34</v>
      </c>
      <c r="G53" s="103">
        <f>AVERAGE(G43:G52)</f>
        <v>99.998919999999998</v>
      </c>
      <c r="H53" s="252" t="s">
        <v>53</v>
      </c>
      <c r="I53" s="253"/>
      <c r="J53" s="254"/>
    </row>
    <row r="54" spans="1:10" s="15" customFormat="1" ht="15.75" customHeight="1" thickBot="1" x14ac:dyDescent="0.3">
      <c r="A54" s="96" t="s">
        <v>56</v>
      </c>
      <c r="B54" s="97">
        <f>STDEV(B43:B52)</f>
        <v>2.1108186931988456E-4</v>
      </c>
      <c r="C54" s="255"/>
      <c r="D54" s="256"/>
      <c r="E54" s="257"/>
      <c r="F54" s="96" t="s">
        <v>56</v>
      </c>
      <c r="G54" s="97">
        <f>STDEV(G43:G52)</f>
        <v>1.5491933384712025E-4</v>
      </c>
      <c r="H54" s="255"/>
      <c r="I54" s="256"/>
      <c r="J54" s="257"/>
    </row>
    <row r="55" spans="1:10" x14ac:dyDescent="0.25">
      <c r="A55" s="277" t="s">
        <v>40</v>
      </c>
      <c r="B55" t="s">
        <v>8</v>
      </c>
      <c r="C55" s="271" t="s">
        <v>43</v>
      </c>
      <c r="D55" s="271"/>
      <c r="E55" s="52">
        <v>12949</v>
      </c>
      <c r="G55" t="s">
        <v>8</v>
      </c>
      <c r="J55" s="21"/>
    </row>
    <row r="56" spans="1:10" ht="15.75" thickBot="1" x14ac:dyDescent="0.3">
      <c r="A56" s="278"/>
      <c r="B56" t="s">
        <v>9</v>
      </c>
      <c r="E56" s="7">
        <v>43902</v>
      </c>
      <c r="G56" t="s">
        <v>9</v>
      </c>
      <c r="J56" s="11"/>
    </row>
    <row r="57" spans="1:10" ht="75.75" thickBot="1" x14ac:dyDescent="0.3">
      <c r="A57" s="8" t="s">
        <v>0</v>
      </c>
      <c r="B57" s="9" t="s">
        <v>1</v>
      </c>
      <c r="C57" s="107" t="s">
        <v>66</v>
      </c>
      <c r="D57" s="110" t="s">
        <v>68</v>
      </c>
      <c r="E57" s="10" t="s">
        <v>36</v>
      </c>
      <c r="F57" s="8" t="s">
        <v>0</v>
      </c>
      <c r="G57" s="9" t="s">
        <v>1</v>
      </c>
      <c r="H57" s="107" t="s">
        <v>66</v>
      </c>
      <c r="I57" s="110" t="s">
        <v>68</v>
      </c>
      <c r="J57" s="10" t="s">
        <v>3</v>
      </c>
    </row>
    <row r="58" spans="1:10" x14ac:dyDescent="0.25">
      <c r="A58" s="29">
        <v>10</v>
      </c>
      <c r="B58" s="32">
        <v>10.000299999999999</v>
      </c>
      <c r="C58" s="32">
        <f t="shared" ref="C58:C67" si="8">(A58-B58)</f>
        <v>-2.9999999999930083E-4</v>
      </c>
      <c r="D58" s="258" t="s">
        <v>39</v>
      </c>
      <c r="E58" s="270" t="s">
        <v>51</v>
      </c>
      <c r="F58" s="29">
        <v>10</v>
      </c>
      <c r="G58" s="32"/>
      <c r="H58" s="258" t="e">
        <f>_xlfn.STDEV.S(G58:G67)</f>
        <v>#DIV/0!</v>
      </c>
      <c r="I58" s="258"/>
      <c r="J58" s="272"/>
    </row>
    <row r="59" spans="1:10" x14ac:dyDescent="0.25">
      <c r="A59" s="3">
        <v>10</v>
      </c>
      <c r="B59" s="4">
        <v>10.000299999999999</v>
      </c>
      <c r="C59" s="4">
        <f t="shared" si="8"/>
        <v>-2.9999999999930083E-4</v>
      </c>
      <c r="D59" s="258"/>
      <c r="E59" s="270"/>
      <c r="F59" s="3">
        <v>10</v>
      </c>
      <c r="G59" s="4"/>
      <c r="H59" s="258"/>
      <c r="I59" s="258"/>
      <c r="J59" s="272"/>
    </row>
    <row r="60" spans="1:10" x14ac:dyDescent="0.25">
      <c r="A60" s="3">
        <v>10</v>
      </c>
      <c r="B60" s="4">
        <v>10.0001</v>
      </c>
      <c r="C60" s="4">
        <f t="shared" si="8"/>
        <v>-9.9999999999766942E-5</v>
      </c>
      <c r="D60" s="258"/>
      <c r="E60" s="270"/>
      <c r="F60" s="3">
        <v>10</v>
      </c>
      <c r="G60" s="4"/>
      <c r="H60" s="258"/>
      <c r="I60" s="258"/>
      <c r="J60" s="272"/>
    </row>
    <row r="61" spans="1:10" x14ac:dyDescent="0.25">
      <c r="A61" s="3">
        <v>10</v>
      </c>
      <c r="B61" s="4">
        <v>9.9999000000000002</v>
      </c>
      <c r="C61" s="4">
        <f t="shared" si="8"/>
        <v>9.9999999999766942E-5</v>
      </c>
      <c r="D61" s="258"/>
      <c r="E61" s="270"/>
      <c r="F61" s="3">
        <v>10</v>
      </c>
      <c r="G61" s="4"/>
      <c r="H61" s="258"/>
      <c r="I61" s="258"/>
      <c r="J61" s="272"/>
    </row>
    <row r="62" spans="1:10" x14ac:dyDescent="0.25">
      <c r="A62" s="3">
        <v>10</v>
      </c>
      <c r="B62" s="4">
        <v>9.9999000000000002</v>
      </c>
      <c r="C62" s="4">
        <f t="shared" si="8"/>
        <v>9.9999999999766942E-5</v>
      </c>
      <c r="D62" s="258"/>
      <c r="E62" s="270"/>
      <c r="F62" s="3">
        <v>10</v>
      </c>
      <c r="G62" s="4"/>
      <c r="H62" s="258"/>
      <c r="I62" s="258"/>
      <c r="J62" s="272"/>
    </row>
    <row r="63" spans="1:10" x14ac:dyDescent="0.25">
      <c r="A63" s="3">
        <v>10</v>
      </c>
      <c r="B63" s="4">
        <v>10</v>
      </c>
      <c r="C63" s="4">
        <f t="shared" si="8"/>
        <v>0</v>
      </c>
      <c r="D63" s="258"/>
      <c r="E63" s="270"/>
      <c r="F63" s="3">
        <v>10</v>
      </c>
      <c r="G63" s="4"/>
      <c r="H63" s="258"/>
      <c r="I63" s="258"/>
      <c r="J63" s="272"/>
    </row>
    <row r="64" spans="1:10" x14ac:dyDescent="0.25">
      <c r="A64" s="3">
        <v>10</v>
      </c>
      <c r="B64" s="4">
        <v>10.0001</v>
      </c>
      <c r="C64" s="4">
        <f t="shared" si="8"/>
        <v>-9.9999999999766942E-5</v>
      </c>
      <c r="D64" s="258"/>
      <c r="E64" s="270"/>
      <c r="F64" s="3">
        <v>10</v>
      </c>
      <c r="G64" s="4"/>
      <c r="H64" s="258"/>
      <c r="I64" s="258"/>
      <c r="J64" s="272"/>
    </row>
    <row r="65" spans="1:10" x14ac:dyDescent="0.25">
      <c r="A65" s="3">
        <v>10</v>
      </c>
      <c r="B65" s="4">
        <v>10.0001</v>
      </c>
      <c r="C65" s="4">
        <f t="shared" si="8"/>
        <v>-9.9999999999766942E-5</v>
      </c>
      <c r="D65" s="258"/>
      <c r="E65" s="270"/>
      <c r="F65" s="3">
        <v>10</v>
      </c>
      <c r="G65" s="4"/>
      <c r="H65" s="258"/>
      <c r="I65" s="258"/>
      <c r="J65" s="272"/>
    </row>
    <row r="66" spans="1:10" x14ac:dyDescent="0.25">
      <c r="A66" s="3">
        <v>10</v>
      </c>
      <c r="B66" s="4">
        <v>10.0002</v>
      </c>
      <c r="C66" s="4">
        <f t="shared" si="8"/>
        <v>-1.9999999999953388E-4</v>
      </c>
      <c r="D66" s="258"/>
      <c r="E66" s="270"/>
      <c r="F66" s="3">
        <v>10</v>
      </c>
      <c r="G66" s="4"/>
      <c r="H66" s="258"/>
      <c r="I66" s="258"/>
      <c r="J66" s="272"/>
    </row>
    <row r="67" spans="1:10" ht="15.75" thickBot="1" x14ac:dyDescent="0.3">
      <c r="A67" s="5">
        <v>10</v>
      </c>
      <c r="B67" s="6">
        <v>10.0001</v>
      </c>
      <c r="C67" s="31">
        <f t="shared" si="8"/>
        <v>-9.9999999999766942E-5</v>
      </c>
      <c r="D67" s="269"/>
      <c r="E67" s="270"/>
      <c r="F67" s="5">
        <v>10</v>
      </c>
      <c r="G67" s="6"/>
      <c r="H67" s="269"/>
      <c r="I67" s="269"/>
      <c r="J67" s="273"/>
    </row>
    <row r="68" spans="1:10" s="15" customFormat="1" ht="15.75" customHeight="1" thickBot="1" x14ac:dyDescent="0.3">
      <c r="A68" s="96" t="s">
        <v>34</v>
      </c>
      <c r="B68" s="103">
        <f>AVERAGE(B58:B67)</f>
        <v>10.0001</v>
      </c>
      <c r="C68" s="252" t="s">
        <v>52</v>
      </c>
      <c r="D68" s="253"/>
      <c r="E68" s="254"/>
      <c r="F68" s="96" t="s">
        <v>34</v>
      </c>
      <c r="G68" s="103"/>
      <c r="H68" s="259"/>
      <c r="I68" s="260"/>
      <c r="J68" s="261"/>
    </row>
    <row r="69" spans="1:10" s="15" customFormat="1" ht="15.75" thickBot="1" x14ac:dyDescent="0.3">
      <c r="A69" s="96" t="s">
        <v>56</v>
      </c>
      <c r="B69" s="97">
        <f>STDEV(B58:B67)</f>
        <v>1.4142135623697991E-4</v>
      </c>
      <c r="C69" s="255"/>
      <c r="D69" s="256"/>
      <c r="E69" s="257"/>
      <c r="F69" s="96" t="s">
        <v>56</v>
      </c>
      <c r="G69" s="97"/>
      <c r="H69" s="262"/>
      <c r="I69" s="263"/>
      <c r="J69" s="264"/>
    </row>
    <row r="70" spans="1:10" x14ac:dyDescent="0.25">
      <c r="A70" s="1">
        <v>100</v>
      </c>
      <c r="B70" s="2">
        <v>99.999499999999998</v>
      </c>
      <c r="C70" s="32">
        <f t="shared" ref="C70:C79" si="9">(A70-B70)</f>
        <v>5.0000000000238742E-4</v>
      </c>
      <c r="D70" s="267" t="s">
        <v>60</v>
      </c>
      <c r="E70" s="270" t="s">
        <v>51</v>
      </c>
      <c r="F70" s="1">
        <v>100</v>
      </c>
      <c r="G70" s="2"/>
      <c r="H70" s="276" t="e">
        <f>_xlfn.STDEV.S(G70:G79)</f>
        <v>#DIV/0!</v>
      </c>
      <c r="I70" s="276"/>
      <c r="J70" s="274"/>
    </row>
    <row r="71" spans="1:10" x14ac:dyDescent="0.25">
      <c r="A71" s="3">
        <v>100</v>
      </c>
      <c r="B71" s="4">
        <v>99.999399999999994</v>
      </c>
      <c r="C71" s="4">
        <f t="shared" si="9"/>
        <v>6.0000000000570708E-4</v>
      </c>
      <c r="D71" s="267"/>
      <c r="E71" s="270"/>
      <c r="F71" s="3">
        <v>100</v>
      </c>
      <c r="G71" s="4"/>
      <c r="H71" s="258"/>
      <c r="I71" s="258"/>
      <c r="J71" s="272"/>
    </row>
    <row r="72" spans="1:10" x14ac:dyDescent="0.25">
      <c r="A72" s="3">
        <v>100</v>
      </c>
      <c r="B72" s="4">
        <v>99.999499999999998</v>
      </c>
      <c r="C72" s="4">
        <f t="shared" si="9"/>
        <v>5.0000000000238742E-4</v>
      </c>
      <c r="D72" s="267"/>
      <c r="E72" s="270"/>
      <c r="F72" s="3">
        <v>100</v>
      </c>
      <c r="G72" s="4"/>
      <c r="H72" s="258"/>
      <c r="I72" s="258"/>
      <c r="J72" s="272"/>
    </row>
    <row r="73" spans="1:10" x14ac:dyDescent="0.25">
      <c r="A73" s="3">
        <v>100</v>
      </c>
      <c r="B73" s="4">
        <v>99.999499999999998</v>
      </c>
      <c r="C73" s="4">
        <f t="shared" si="9"/>
        <v>5.0000000000238742E-4</v>
      </c>
      <c r="D73" s="267"/>
      <c r="E73" s="270"/>
      <c r="F73" s="3">
        <v>100</v>
      </c>
      <c r="G73" s="4"/>
      <c r="H73" s="258"/>
      <c r="I73" s="258"/>
      <c r="J73" s="272"/>
    </row>
    <row r="74" spans="1:10" x14ac:dyDescent="0.25">
      <c r="A74" s="3">
        <v>100</v>
      </c>
      <c r="B74" s="4">
        <v>99.999399999999994</v>
      </c>
      <c r="C74" s="4">
        <f t="shared" si="9"/>
        <v>6.0000000000570708E-4</v>
      </c>
      <c r="D74" s="267"/>
      <c r="E74" s="270"/>
      <c r="F74" s="3">
        <v>100</v>
      </c>
      <c r="G74" s="4"/>
      <c r="H74" s="258"/>
      <c r="I74" s="258"/>
      <c r="J74" s="272"/>
    </row>
    <row r="75" spans="1:10" x14ac:dyDescent="0.25">
      <c r="A75" s="3">
        <v>100</v>
      </c>
      <c r="B75" s="4">
        <v>99.999700000000004</v>
      </c>
      <c r="C75" s="4">
        <f t="shared" si="9"/>
        <v>2.9999999999574811E-4</v>
      </c>
      <c r="D75" s="267"/>
      <c r="E75" s="270"/>
      <c r="F75" s="3">
        <v>100</v>
      </c>
      <c r="G75" s="4"/>
      <c r="H75" s="258"/>
      <c r="I75" s="258"/>
      <c r="J75" s="272"/>
    </row>
    <row r="76" spans="1:10" x14ac:dyDescent="0.25">
      <c r="A76" s="3">
        <v>100</v>
      </c>
      <c r="B76" s="4">
        <v>99.999399999999994</v>
      </c>
      <c r="C76" s="4">
        <f t="shared" si="9"/>
        <v>6.0000000000570708E-4</v>
      </c>
      <c r="D76" s="267"/>
      <c r="E76" s="270"/>
      <c r="F76" s="3">
        <v>100</v>
      </c>
      <c r="G76" s="4"/>
      <c r="H76" s="258"/>
      <c r="I76" s="258"/>
      <c r="J76" s="272"/>
    </row>
    <row r="77" spans="1:10" x14ac:dyDescent="0.25">
      <c r="A77" s="3">
        <v>100</v>
      </c>
      <c r="B77" s="4">
        <v>99.999799999999993</v>
      </c>
      <c r="C77" s="4">
        <f t="shared" si="9"/>
        <v>2.0000000000663931E-4</v>
      </c>
      <c r="D77" s="267"/>
      <c r="E77" s="270"/>
      <c r="F77" s="3">
        <v>100</v>
      </c>
      <c r="G77" s="4"/>
      <c r="H77" s="258"/>
      <c r="I77" s="258"/>
      <c r="J77" s="272"/>
    </row>
    <row r="78" spans="1:10" x14ac:dyDescent="0.25">
      <c r="A78" s="3">
        <v>100</v>
      </c>
      <c r="B78" s="4">
        <v>99.999600000000001</v>
      </c>
      <c r="C78" s="4">
        <f t="shared" si="9"/>
        <v>3.9999999999906777E-4</v>
      </c>
      <c r="D78" s="267"/>
      <c r="E78" s="270"/>
      <c r="F78" s="3">
        <v>100</v>
      </c>
      <c r="G78" s="4"/>
      <c r="H78" s="258"/>
      <c r="I78" s="258"/>
      <c r="J78" s="272"/>
    </row>
    <row r="79" spans="1:10" ht="15.75" thickBot="1" x14ac:dyDescent="0.3">
      <c r="A79" s="5">
        <v>100</v>
      </c>
      <c r="B79" s="6">
        <v>99.999700000000004</v>
      </c>
      <c r="C79" s="31">
        <f t="shared" si="9"/>
        <v>2.9999999999574811E-4</v>
      </c>
      <c r="D79" s="268"/>
      <c r="E79" s="270"/>
      <c r="F79" s="5">
        <v>100</v>
      </c>
      <c r="G79" s="6"/>
      <c r="H79" s="269"/>
      <c r="I79" s="269"/>
      <c r="J79" s="273"/>
    </row>
    <row r="80" spans="1:10" s="15" customFormat="1" ht="15.75" customHeight="1" thickBot="1" x14ac:dyDescent="0.3">
      <c r="A80" s="96" t="s">
        <v>34</v>
      </c>
      <c r="B80" s="103">
        <f>AVERAGE(B70:B79)</f>
        <v>99.999549999999999</v>
      </c>
      <c r="C80" s="252" t="s">
        <v>52</v>
      </c>
      <c r="D80" s="253"/>
      <c r="E80" s="254"/>
      <c r="F80" s="96" t="s">
        <v>34</v>
      </c>
      <c r="G80" s="103"/>
      <c r="H80" s="259"/>
      <c r="I80" s="260"/>
      <c r="J80" s="261"/>
    </row>
    <row r="81" spans="1:10" s="15" customFormat="1" ht="15.75" thickBot="1" x14ac:dyDescent="0.3">
      <c r="A81" s="96" t="s">
        <v>56</v>
      </c>
      <c r="B81" s="97">
        <f>STDEV(B70:B79)</f>
        <v>1.4337208778604995E-4</v>
      </c>
      <c r="C81" s="255"/>
      <c r="D81" s="256"/>
      <c r="E81" s="257"/>
      <c r="F81" s="96" t="s">
        <v>56</v>
      </c>
      <c r="G81" s="97"/>
      <c r="H81" s="262"/>
      <c r="I81" s="263"/>
      <c r="J81" s="264"/>
    </row>
    <row r="82" spans="1:10" x14ac:dyDescent="0.25">
      <c r="A82" s="12"/>
      <c r="B82" s="12" t="s">
        <v>8</v>
      </c>
      <c r="C82" s="12"/>
      <c r="D82" s="12"/>
      <c r="E82" s="13"/>
      <c r="F82" s="12"/>
      <c r="G82" s="12" t="s">
        <v>8</v>
      </c>
      <c r="H82" s="12"/>
      <c r="I82" s="12"/>
      <c r="J82" s="12"/>
    </row>
    <row r="83" spans="1:10" ht="15.75" thickBot="1" x14ac:dyDescent="0.3">
      <c r="A83" s="14"/>
      <c r="B83" s="14" t="s">
        <v>9</v>
      </c>
      <c r="C83" s="14"/>
      <c r="D83" s="14"/>
      <c r="E83" s="7"/>
      <c r="F83" s="14"/>
      <c r="G83" s="14" t="s">
        <v>9</v>
      </c>
      <c r="H83" s="14"/>
      <c r="I83" s="14"/>
      <c r="J83" s="11"/>
    </row>
    <row r="84" spans="1:10" ht="75.75" thickBot="1" x14ac:dyDescent="0.3">
      <c r="A84" s="89" t="s">
        <v>0</v>
      </c>
      <c r="B84" s="88" t="s">
        <v>1</v>
      </c>
      <c r="C84" s="107" t="s">
        <v>66</v>
      </c>
      <c r="D84" s="110" t="s">
        <v>68</v>
      </c>
      <c r="E84" s="90" t="s">
        <v>36</v>
      </c>
      <c r="F84" s="8" t="s">
        <v>0</v>
      </c>
      <c r="G84" s="9" t="s">
        <v>1</v>
      </c>
      <c r="H84" s="107" t="s">
        <v>66</v>
      </c>
      <c r="I84" s="110" t="s">
        <v>68</v>
      </c>
      <c r="J84" s="10" t="s">
        <v>3</v>
      </c>
    </row>
    <row r="85" spans="1:10" x14ac:dyDescent="0.25">
      <c r="A85" s="1">
        <v>10</v>
      </c>
      <c r="B85" s="2"/>
      <c r="C85" s="276" t="e">
        <f>_xlfn.STDEV.S(B85:B94)</f>
        <v>#DIV/0!</v>
      </c>
      <c r="D85" s="276"/>
      <c r="E85" s="274"/>
      <c r="F85" s="1">
        <v>10</v>
      </c>
      <c r="G85" s="2"/>
      <c r="H85" s="276" t="e">
        <f>_xlfn.STDEV.S(G85:G94)</f>
        <v>#DIV/0!</v>
      </c>
      <c r="I85" s="276"/>
      <c r="J85" s="274"/>
    </row>
    <row r="86" spans="1:10" x14ac:dyDescent="0.25">
      <c r="A86" s="3">
        <v>10</v>
      </c>
      <c r="B86" s="4"/>
      <c r="C86" s="258"/>
      <c r="D86" s="258"/>
      <c r="E86" s="272"/>
      <c r="F86" s="3">
        <v>10</v>
      </c>
      <c r="G86" s="4"/>
      <c r="H86" s="258"/>
      <c r="I86" s="258"/>
      <c r="J86" s="272"/>
    </row>
    <row r="87" spans="1:10" x14ac:dyDescent="0.25">
      <c r="A87" s="3">
        <v>10</v>
      </c>
      <c r="B87" s="4"/>
      <c r="C87" s="258"/>
      <c r="D87" s="258"/>
      <c r="E87" s="272"/>
      <c r="F87" s="3">
        <v>10</v>
      </c>
      <c r="G87" s="4"/>
      <c r="H87" s="258"/>
      <c r="I87" s="258"/>
      <c r="J87" s="272"/>
    </row>
    <row r="88" spans="1:10" x14ac:dyDescent="0.25">
      <c r="A88" s="3">
        <v>10</v>
      </c>
      <c r="B88" s="4"/>
      <c r="C88" s="258"/>
      <c r="D88" s="258"/>
      <c r="E88" s="272"/>
      <c r="F88" s="3">
        <v>10</v>
      </c>
      <c r="G88" s="4"/>
      <c r="H88" s="258"/>
      <c r="I88" s="258"/>
      <c r="J88" s="272"/>
    </row>
    <row r="89" spans="1:10" x14ac:dyDescent="0.25">
      <c r="A89" s="3">
        <v>10</v>
      </c>
      <c r="B89" s="4"/>
      <c r="C89" s="258"/>
      <c r="D89" s="258"/>
      <c r="E89" s="272"/>
      <c r="F89" s="3">
        <v>10</v>
      </c>
      <c r="G89" s="4"/>
      <c r="H89" s="258"/>
      <c r="I89" s="258"/>
      <c r="J89" s="272"/>
    </row>
    <row r="90" spans="1:10" x14ac:dyDescent="0.25">
      <c r="A90" s="3">
        <v>10</v>
      </c>
      <c r="B90" s="4"/>
      <c r="C90" s="258"/>
      <c r="D90" s="258"/>
      <c r="E90" s="272"/>
      <c r="F90" s="3">
        <v>10</v>
      </c>
      <c r="G90" s="4"/>
      <c r="H90" s="258"/>
      <c r="I90" s="258"/>
      <c r="J90" s="272"/>
    </row>
    <row r="91" spans="1:10" x14ac:dyDescent="0.25">
      <c r="A91" s="3">
        <v>10</v>
      </c>
      <c r="B91" s="4"/>
      <c r="C91" s="258"/>
      <c r="D91" s="258"/>
      <c r="E91" s="272"/>
      <c r="F91" s="3">
        <v>10</v>
      </c>
      <c r="G91" s="4"/>
      <c r="H91" s="258"/>
      <c r="I91" s="258"/>
      <c r="J91" s="272"/>
    </row>
    <row r="92" spans="1:10" x14ac:dyDescent="0.25">
      <c r="A92" s="3">
        <v>10</v>
      </c>
      <c r="B92" s="4"/>
      <c r="C92" s="258"/>
      <c r="D92" s="258"/>
      <c r="E92" s="272"/>
      <c r="F92" s="3">
        <v>10</v>
      </c>
      <c r="G92" s="4"/>
      <c r="H92" s="258"/>
      <c r="I92" s="258"/>
      <c r="J92" s="272"/>
    </row>
    <row r="93" spans="1:10" x14ac:dyDescent="0.25">
      <c r="A93" s="3">
        <v>10</v>
      </c>
      <c r="B93" s="4"/>
      <c r="C93" s="258"/>
      <c r="D93" s="258"/>
      <c r="E93" s="272"/>
      <c r="F93" s="3">
        <v>10</v>
      </c>
      <c r="G93" s="4"/>
      <c r="H93" s="258"/>
      <c r="I93" s="258"/>
      <c r="J93" s="272"/>
    </row>
    <row r="94" spans="1:10" ht="15.75" thickBot="1" x14ac:dyDescent="0.3">
      <c r="A94" s="5">
        <v>10</v>
      </c>
      <c r="B94" s="6"/>
      <c r="C94" s="269"/>
      <c r="D94" s="269"/>
      <c r="E94" s="273"/>
      <c r="F94" s="5">
        <v>10</v>
      </c>
      <c r="G94" s="6"/>
      <c r="H94" s="269"/>
      <c r="I94" s="269"/>
      <c r="J94" s="273"/>
    </row>
    <row r="95" spans="1:10" x14ac:dyDescent="0.25">
      <c r="A95" s="1">
        <v>100</v>
      </c>
      <c r="B95" s="2"/>
      <c r="C95" s="276" t="e">
        <f>_xlfn.STDEV.S(B95:B104)</f>
        <v>#DIV/0!</v>
      </c>
      <c r="D95" s="276"/>
      <c r="E95" s="274"/>
      <c r="F95" s="1">
        <v>100</v>
      </c>
      <c r="G95" s="2"/>
      <c r="H95" s="276" t="e">
        <f>_xlfn.STDEV.S(G95:G104)</f>
        <v>#DIV/0!</v>
      </c>
      <c r="I95" s="276"/>
      <c r="J95" s="274"/>
    </row>
    <row r="96" spans="1:10" x14ac:dyDescent="0.25">
      <c r="A96" s="3">
        <v>100</v>
      </c>
      <c r="B96" s="4"/>
      <c r="C96" s="258"/>
      <c r="D96" s="258"/>
      <c r="E96" s="272"/>
      <c r="F96" s="3">
        <v>100</v>
      </c>
      <c r="G96" s="4"/>
      <c r="H96" s="258"/>
      <c r="I96" s="258"/>
      <c r="J96" s="272"/>
    </row>
    <row r="97" spans="1:10" x14ac:dyDescent="0.25">
      <c r="A97" s="3">
        <v>100</v>
      </c>
      <c r="B97" s="4"/>
      <c r="C97" s="258"/>
      <c r="D97" s="258"/>
      <c r="E97" s="272"/>
      <c r="F97" s="3">
        <v>100</v>
      </c>
      <c r="G97" s="4"/>
      <c r="H97" s="258"/>
      <c r="I97" s="258"/>
      <c r="J97" s="272"/>
    </row>
    <row r="98" spans="1:10" x14ac:dyDescent="0.25">
      <c r="A98" s="3">
        <v>100</v>
      </c>
      <c r="B98" s="4"/>
      <c r="C98" s="258"/>
      <c r="D98" s="258"/>
      <c r="E98" s="272"/>
      <c r="F98" s="3">
        <v>100</v>
      </c>
      <c r="G98" s="4"/>
      <c r="H98" s="258"/>
      <c r="I98" s="258"/>
      <c r="J98" s="272"/>
    </row>
    <row r="99" spans="1:10" x14ac:dyDescent="0.25">
      <c r="A99" s="3">
        <v>100</v>
      </c>
      <c r="B99" s="4"/>
      <c r="C99" s="258"/>
      <c r="D99" s="258"/>
      <c r="E99" s="272"/>
      <c r="F99" s="3">
        <v>100</v>
      </c>
      <c r="G99" s="4"/>
      <c r="H99" s="258"/>
      <c r="I99" s="258"/>
      <c r="J99" s="272"/>
    </row>
    <row r="100" spans="1:10" x14ac:dyDescent="0.25">
      <c r="A100" s="3">
        <v>100</v>
      </c>
      <c r="B100" s="4"/>
      <c r="C100" s="258"/>
      <c r="D100" s="258"/>
      <c r="E100" s="272"/>
      <c r="F100" s="3">
        <v>100</v>
      </c>
      <c r="G100" s="4"/>
      <c r="H100" s="258"/>
      <c r="I100" s="258"/>
      <c r="J100" s="272"/>
    </row>
    <row r="101" spans="1:10" x14ac:dyDescent="0.25">
      <c r="A101" s="3">
        <v>100</v>
      </c>
      <c r="B101" s="4"/>
      <c r="C101" s="258"/>
      <c r="D101" s="258"/>
      <c r="E101" s="272"/>
      <c r="F101" s="3">
        <v>100</v>
      </c>
      <c r="G101" s="4"/>
      <c r="H101" s="258"/>
      <c r="I101" s="258"/>
      <c r="J101" s="272"/>
    </row>
    <row r="102" spans="1:10" x14ac:dyDescent="0.25">
      <c r="A102" s="3">
        <v>100</v>
      </c>
      <c r="B102" s="4"/>
      <c r="C102" s="258"/>
      <c r="D102" s="258"/>
      <c r="E102" s="272"/>
      <c r="F102" s="3">
        <v>100</v>
      </c>
      <c r="G102" s="4"/>
      <c r="H102" s="258"/>
      <c r="I102" s="258"/>
      <c r="J102" s="272"/>
    </row>
    <row r="103" spans="1:10" x14ac:dyDescent="0.25">
      <c r="A103" s="3">
        <v>100</v>
      </c>
      <c r="B103" s="4"/>
      <c r="C103" s="258"/>
      <c r="D103" s="258"/>
      <c r="E103" s="272"/>
      <c r="F103" s="3">
        <v>100</v>
      </c>
      <c r="G103" s="4"/>
      <c r="H103" s="258"/>
      <c r="I103" s="258"/>
      <c r="J103" s="272"/>
    </row>
    <row r="104" spans="1:10" ht="15.75" thickBot="1" x14ac:dyDescent="0.3">
      <c r="A104" s="5">
        <v>100</v>
      </c>
      <c r="B104" s="6"/>
      <c r="C104" s="269"/>
      <c r="D104" s="269"/>
      <c r="E104" s="273"/>
      <c r="F104" s="5">
        <v>100</v>
      </c>
      <c r="G104" s="6"/>
      <c r="H104" s="269"/>
      <c r="I104" s="269"/>
      <c r="J104" s="273"/>
    </row>
  </sheetData>
  <mergeCells count="60">
    <mergeCell ref="A55:A56"/>
    <mergeCell ref="C55:D55"/>
    <mergeCell ref="A28:A29"/>
    <mergeCell ref="C28:D28"/>
    <mergeCell ref="F28:F29"/>
    <mergeCell ref="C53:E54"/>
    <mergeCell ref="D43:D52"/>
    <mergeCell ref="A1:A2"/>
    <mergeCell ref="I4:I13"/>
    <mergeCell ref="J4:J13"/>
    <mergeCell ref="F1:F2"/>
    <mergeCell ref="C1:D1"/>
    <mergeCell ref="H1:I1"/>
    <mergeCell ref="D4:D13"/>
    <mergeCell ref="E4:E13"/>
    <mergeCell ref="I70:I79"/>
    <mergeCell ref="J95:J104"/>
    <mergeCell ref="C85:C94"/>
    <mergeCell ref="D85:D94"/>
    <mergeCell ref="E85:E94"/>
    <mergeCell ref="H85:H94"/>
    <mergeCell ref="I85:I94"/>
    <mergeCell ref="C95:C104"/>
    <mergeCell ref="D95:D104"/>
    <mergeCell ref="E95:E104"/>
    <mergeCell ref="H95:H104"/>
    <mergeCell ref="I95:I104"/>
    <mergeCell ref="J85:J94"/>
    <mergeCell ref="J31:J40"/>
    <mergeCell ref="H28:I28"/>
    <mergeCell ref="J58:J67"/>
    <mergeCell ref="J70:J79"/>
    <mergeCell ref="C80:E81"/>
    <mergeCell ref="H80:J81"/>
    <mergeCell ref="D70:D79"/>
    <mergeCell ref="E70:E79"/>
    <mergeCell ref="J43:J52"/>
    <mergeCell ref="I31:I40"/>
    <mergeCell ref="I43:I52"/>
    <mergeCell ref="E31:E40"/>
    <mergeCell ref="E43:E52"/>
    <mergeCell ref="H41:J42"/>
    <mergeCell ref="C41:E42"/>
    <mergeCell ref="H70:H79"/>
    <mergeCell ref="H14:J15"/>
    <mergeCell ref="C14:E15"/>
    <mergeCell ref="D31:D40"/>
    <mergeCell ref="H53:J54"/>
    <mergeCell ref="C68:E69"/>
    <mergeCell ref="H68:J69"/>
    <mergeCell ref="J16:J25"/>
    <mergeCell ref="D16:D25"/>
    <mergeCell ref="C26:E27"/>
    <mergeCell ref="H26:J27"/>
    <mergeCell ref="I16:I25"/>
    <mergeCell ref="E16:E25"/>
    <mergeCell ref="D58:D67"/>
    <mergeCell ref="E58:E67"/>
    <mergeCell ref="H58:H67"/>
    <mergeCell ref="I58:I67"/>
  </mergeCells>
  <pageMargins left="0.31496062992125984" right="0.31496062992125984" top="0.55118110236220474" bottom="0.55118110236220474" header="0" footer="0"/>
  <pageSetup scale="80" orientation="portrait" r:id="rId1"/>
  <rowBreaks count="1" manualBreakCount="1">
    <brk id="54" max="9" man="1"/>
  </rowBreaks>
  <ignoredErrors>
    <ignoredError sqref="H70 H58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39"/>
  <sheetViews>
    <sheetView topLeftCell="D1" zoomScale="85" zoomScaleNormal="85" workbookViewId="0">
      <selection activeCell="R22" sqref="R22"/>
    </sheetView>
  </sheetViews>
  <sheetFormatPr baseColWidth="10" defaultRowHeight="15" x14ac:dyDescent="0.25"/>
  <cols>
    <col min="1" max="1" width="14.85546875" customWidth="1"/>
    <col min="2" max="2" width="17.28515625" customWidth="1"/>
    <col min="3" max="3" width="14" customWidth="1"/>
    <col min="4" max="4" width="21" customWidth="1"/>
    <col min="5" max="5" width="14.85546875" style="15" customWidth="1"/>
    <col min="6" max="6" width="14.5703125" customWidth="1"/>
    <col min="7" max="7" width="22" bestFit="1" customWidth="1"/>
    <col min="8" max="8" width="13.5703125" customWidth="1"/>
    <col min="9" max="9" width="19" customWidth="1"/>
    <col min="10" max="10" width="15.5703125" style="15" customWidth="1"/>
    <col min="11" max="11" width="8.7109375" customWidth="1"/>
    <col min="13" max="13" width="17.42578125" customWidth="1"/>
    <col min="14" max="14" width="14.140625" customWidth="1"/>
    <col min="15" max="15" width="17.5703125" customWidth="1"/>
    <col min="16" max="16" width="19.28515625" customWidth="1"/>
    <col min="18" max="18" width="17" customWidth="1"/>
    <col min="19" max="19" width="15.140625" customWidth="1"/>
    <col min="20" max="20" width="18.140625" customWidth="1"/>
    <col min="21" max="21" width="16.42578125" customWidth="1"/>
    <col min="22" max="22" width="15" customWidth="1"/>
    <col min="24" max="24" width="22" bestFit="1" customWidth="1"/>
    <col min="25" max="25" width="14.7109375" customWidth="1"/>
    <col min="26" max="26" width="17.7109375" customWidth="1"/>
    <col min="27" max="27" width="18.85546875" customWidth="1"/>
    <col min="29" max="29" width="22" bestFit="1" customWidth="1"/>
    <col min="30" max="30" width="13.7109375" customWidth="1"/>
    <col min="31" max="31" width="20.28515625" customWidth="1"/>
    <col min="32" max="32" width="17.140625" customWidth="1"/>
  </cols>
  <sheetData>
    <row r="1" spans="1:32" s="15" customFormat="1" ht="15.75" thickBot="1" x14ac:dyDescent="0.3"/>
    <row r="2" spans="1:32" s="15" customFormat="1" ht="19.5" thickBot="1" x14ac:dyDescent="0.35">
      <c r="A2" s="287" t="s">
        <v>45</v>
      </c>
      <c r="B2" s="288"/>
      <c r="C2" s="288"/>
      <c r="D2" s="288"/>
      <c r="E2" s="288"/>
      <c r="F2" s="288"/>
      <c r="G2" s="288"/>
      <c r="H2" s="288"/>
      <c r="I2" s="288"/>
      <c r="J2" s="289"/>
      <c r="L2" s="299" t="s">
        <v>44</v>
      </c>
      <c r="M2" s="300"/>
      <c r="N2" s="300"/>
      <c r="O2" s="300"/>
      <c r="P2" s="300"/>
      <c r="Q2" s="300"/>
      <c r="R2" s="300"/>
      <c r="S2" s="300"/>
      <c r="T2" s="300"/>
      <c r="U2" s="301"/>
      <c r="W2" s="296" t="s">
        <v>46</v>
      </c>
      <c r="X2" s="297"/>
      <c r="Y2" s="297"/>
      <c r="Z2" s="297"/>
      <c r="AA2" s="297"/>
      <c r="AB2" s="297"/>
      <c r="AC2" s="297"/>
      <c r="AD2" s="297"/>
      <c r="AE2" s="297"/>
      <c r="AF2" s="298"/>
    </row>
    <row r="3" spans="1:32" ht="15.75" x14ac:dyDescent="0.25">
      <c r="A3" s="285" t="s">
        <v>37</v>
      </c>
      <c r="B3" s="61" t="s">
        <v>8</v>
      </c>
      <c r="C3" s="73" t="s">
        <v>41</v>
      </c>
      <c r="D3" s="68"/>
      <c r="E3" s="60">
        <v>24006</v>
      </c>
      <c r="F3" s="285" t="s">
        <v>37</v>
      </c>
      <c r="G3" s="61" t="s">
        <v>8</v>
      </c>
      <c r="H3" s="68" t="s">
        <v>41</v>
      </c>
      <c r="I3" s="68"/>
      <c r="J3" s="60">
        <v>24006</v>
      </c>
      <c r="K3" s="20"/>
      <c r="L3" s="285" t="s">
        <v>40</v>
      </c>
      <c r="M3" s="61" t="s">
        <v>8</v>
      </c>
      <c r="N3" s="46"/>
      <c r="O3" s="73" t="s">
        <v>41</v>
      </c>
      <c r="P3" s="60">
        <v>12947</v>
      </c>
      <c r="Q3" s="285" t="s">
        <v>40</v>
      </c>
      <c r="R3" s="46" t="s">
        <v>8</v>
      </c>
      <c r="S3" s="46"/>
      <c r="T3" s="120" t="s">
        <v>41</v>
      </c>
      <c r="U3" s="60">
        <v>12947</v>
      </c>
      <c r="W3" s="285" t="s">
        <v>37</v>
      </c>
      <c r="X3" s="61" t="s">
        <v>8</v>
      </c>
      <c r="Y3" s="73" t="s">
        <v>41</v>
      </c>
      <c r="Z3" s="68"/>
      <c r="AA3" s="60">
        <v>12944</v>
      </c>
      <c r="AB3" s="285" t="s">
        <v>40</v>
      </c>
      <c r="AC3" s="61" t="s">
        <v>8</v>
      </c>
      <c r="AD3" s="120" t="s">
        <v>41</v>
      </c>
      <c r="AE3" s="68"/>
      <c r="AF3" s="60">
        <v>12944</v>
      </c>
    </row>
    <row r="4" spans="1:32" ht="16.5" thickBot="1" x14ac:dyDescent="0.3">
      <c r="A4" s="286"/>
      <c r="B4" s="62" t="s">
        <v>9</v>
      </c>
      <c r="C4" s="45"/>
      <c r="D4" s="45"/>
      <c r="E4" s="34">
        <v>43902</v>
      </c>
      <c r="F4" s="286"/>
      <c r="G4" s="62" t="s">
        <v>9</v>
      </c>
      <c r="H4" s="45"/>
      <c r="I4" s="45"/>
      <c r="J4" s="34">
        <v>43902</v>
      </c>
      <c r="K4" s="20"/>
      <c r="L4" s="286"/>
      <c r="M4" s="62" t="s">
        <v>9</v>
      </c>
      <c r="N4" s="45"/>
      <c r="O4" s="45"/>
      <c r="P4" s="34">
        <v>43902</v>
      </c>
      <c r="Q4" s="286"/>
      <c r="R4" s="45" t="s">
        <v>9</v>
      </c>
      <c r="S4" s="45"/>
      <c r="U4" s="34">
        <v>43902</v>
      </c>
      <c r="W4" s="286"/>
      <c r="X4" s="62" t="s">
        <v>9</v>
      </c>
      <c r="Y4" s="45"/>
      <c r="Z4" s="45"/>
      <c r="AA4" s="34">
        <v>43902</v>
      </c>
      <c r="AB4" s="286"/>
      <c r="AC4" s="62" t="s">
        <v>9</v>
      </c>
      <c r="AD4" s="45"/>
      <c r="AE4" s="45"/>
      <c r="AF4" s="34">
        <v>43902</v>
      </c>
    </row>
    <row r="5" spans="1:32" ht="49.5" customHeight="1" thickBot="1" x14ac:dyDescent="0.3">
      <c r="A5" s="105" t="s">
        <v>0</v>
      </c>
      <c r="B5" s="105" t="s">
        <v>1</v>
      </c>
      <c r="C5" s="105" t="s">
        <v>62</v>
      </c>
      <c r="D5" s="111" t="s">
        <v>63</v>
      </c>
      <c r="E5" s="105" t="s">
        <v>3</v>
      </c>
      <c r="F5" s="105" t="s">
        <v>0</v>
      </c>
      <c r="G5" s="106" t="s">
        <v>1</v>
      </c>
      <c r="H5" s="105" t="s">
        <v>62</v>
      </c>
      <c r="I5" s="105" t="s">
        <v>63</v>
      </c>
      <c r="J5" s="76" t="s">
        <v>3</v>
      </c>
      <c r="K5" s="22"/>
      <c r="L5" s="118" t="s">
        <v>0</v>
      </c>
      <c r="M5" s="118" t="s">
        <v>1</v>
      </c>
      <c r="N5" s="105" t="s">
        <v>62</v>
      </c>
      <c r="O5" s="105" t="s">
        <v>63</v>
      </c>
      <c r="P5" s="76" t="s">
        <v>3</v>
      </c>
      <c r="Q5" s="118" t="s">
        <v>0</v>
      </c>
      <c r="R5" s="118" t="s">
        <v>1</v>
      </c>
      <c r="S5" s="105" t="s">
        <v>62</v>
      </c>
      <c r="T5" s="105" t="s">
        <v>63</v>
      </c>
      <c r="U5" s="119" t="s">
        <v>3</v>
      </c>
      <c r="W5" s="75" t="s">
        <v>0</v>
      </c>
      <c r="X5" s="74" t="s">
        <v>1</v>
      </c>
      <c r="Y5" s="105" t="s">
        <v>62</v>
      </c>
      <c r="Z5" s="105" t="s">
        <v>63</v>
      </c>
      <c r="AA5" s="76" t="s">
        <v>3</v>
      </c>
      <c r="AB5" s="75" t="s">
        <v>0</v>
      </c>
      <c r="AC5" s="74" t="s">
        <v>1</v>
      </c>
      <c r="AD5" s="105" t="s">
        <v>62</v>
      </c>
      <c r="AE5" s="105" t="s">
        <v>63</v>
      </c>
      <c r="AF5" s="76" t="s">
        <v>3</v>
      </c>
    </row>
    <row r="6" spans="1:32" ht="15.75" customHeight="1" x14ac:dyDescent="0.25">
      <c r="A6" s="35">
        <v>0.02</v>
      </c>
      <c r="B6" s="36">
        <v>2.0299999999999999E-2</v>
      </c>
      <c r="C6" s="36">
        <f t="shared" ref="C6:C15" si="0">B6-A6</f>
        <v>2.9999999999999818E-4</v>
      </c>
      <c r="D6" s="109">
        <v>1E-3</v>
      </c>
      <c r="E6" s="282" t="s">
        <v>35</v>
      </c>
      <c r="F6" s="35">
        <v>0.02</v>
      </c>
      <c r="G6" s="36">
        <v>0.02</v>
      </c>
      <c r="H6" s="108">
        <f t="shared" ref="H6:H15" si="1">G6-F6</f>
        <v>0</v>
      </c>
      <c r="I6" s="109">
        <v>1E-3</v>
      </c>
      <c r="J6" s="282" t="s">
        <v>35</v>
      </c>
      <c r="K6" s="23"/>
      <c r="L6" s="35">
        <v>0.02</v>
      </c>
      <c r="M6" s="36">
        <v>0.02</v>
      </c>
      <c r="N6" s="36">
        <f t="shared" ref="N6:N15" si="2">M6-L6</f>
        <v>0</v>
      </c>
      <c r="O6" s="109">
        <v>1E-3</v>
      </c>
      <c r="P6" s="282" t="s">
        <v>52</v>
      </c>
      <c r="Q6" s="116">
        <v>0.02</v>
      </c>
      <c r="R6" s="112">
        <v>1.9900000000000001E-2</v>
      </c>
      <c r="S6" s="36">
        <f t="shared" ref="S6:S15" si="3">R6-Q6</f>
        <v>-9.9999999999999395E-5</v>
      </c>
      <c r="T6" s="109">
        <v>1E-3</v>
      </c>
      <c r="U6" s="282" t="s">
        <v>52</v>
      </c>
      <c r="W6" s="35">
        <v>0.02</v>
      </c>
      <c r="X6" s="36">
        <v>1.9800000000000002E-2</v>
      </c>
      <c r="Y6" s="36">
        <f t="shared" ref="Y6:Y15" si="4">X6-W6</f>
        <v>-1.9999999999999879E-4</v>
      </c>
      <c r="Z6" s="127">
        <v>1E-4</v>
      </c>
      <c r="AA6" s="282" t="s">
        <v>52</v>
      </c>
      <c r="AB6" s="35">
        <v>0.02</v>
      </c>
      <c r="AC6" s="36">
        <v>0.02</v>
      </c>
      <c r="AD6" s="36">
        <f t="shared" ref="AD6:AD15" si="5">AC6-AB6</f>
        <v>0</v>
      </c>
      <c r="AE6" s="127">
        <v>1E-4</v>
      </c>
      <c r="AF6" s="282" t="s">
        <v>52</v>
      </c>
    </row>
    <row r="7" spans="1:32" ht="15.75" x14ac:dyDescent="0.25">
      <c r="A7" s="37">
        <v>0.1</v>
      </c>
      <c r="B7" s="38">
        <v>9.98E-2</v>
      </c>
      <c r="C7" s="38">
        <f t="shared" si="0"/>
        <v>-2.0000000000000573E-4</v>
      </c>
      <c r="D7" s="42">
        <v>1E-3</v>
      </c>
      <c r="E7" s="283"/>
      <c r="F7" s="37">
        <v>0.1</v>
      </c>
      <c r="G7" s="38">
        <v>0.10009999999999999</v>
      </c>
      <c r="H7" s="169">
        <f t="shared" si="1"/>
        <v>9.9999999999988987E-5</v>
      </c>
      <c r="I7" s="42">
        <v>1E-3</v>
      </c>
      <c r="J7" s="283"/>
      <c r="K7" s="23"/>
      <c r="L7" s="37">
        <v>0.1</v>
      </c>
      <c r="M7" s="38">
        <v>0.10009999999999999</v>
      </c>
      <c r="N7" s="38">
        <f t="shared" si="2"/>
        <v>9.9999999999988987E-5</v>
      </c>
      <c r="O7" s="42">
        <v>1E-3</v>
      </c>
      <c r="P7" s="283"/>
      <c r="Q7" s="115">
        <v>0.1</v>
      </c>
      <c r="R7" s="113">
        <v>0.1</v>
      </c>
      <c r="S7" s="38">
        <f t="shared" si="3"/>
        <v>0</v>
      </c>
      <c r="T7" s="42">
        <v>1E-3</v>
      </c>
      <c r="U7" s="283"/>
      <c r="W7" s="37">
        <v>0.1</v>
      </c>
      <c r="X7" s="38">
        <v>9.9699999999999997E-2</v>
      </c>
      <c r="Y7" s="38">
        <f t="shared" si="4"/>
        <v>-3.0000000000000859E-4</v>
      </c>
      <c r="Z7" s="128">
        <v>1E-3</v>
      </c>
      <c r="AA7" s="283"/>
      <c r="AB7" s="37">
        <v>0.1</v>
      </c>
      <c r="AC7" s="38">
        <v>9.9699999999999997E-2</v>
      </c>
      <c r="AD7" s="38">
        <f t="shared" si="5"/>
        <v>-3.0000000000000859E-4</v>
      </c>
      <c r="AE7" s="128">
        <v>1E-3</v>
      </c>
      <c r="AF7" s="283"/>
    </row>
    <row r="8" spans="1:32" ht="15.75" x14ac:dyDescent="0.25">
      <c r="A8" s="37">
        <v>1</v>
      </c>
      <c r="B8" s="38">
        <v>1</v>
      </c>
      <c r="C8" s="38">
        <f t="shared" si="0"/>
        <v>0</v>
      </c>
      <c r="D8" s="42">
        <v>1E-3</v>
      </c>
      <c r="E8" s="283"/>
      <c r="F8" s="37">
        <v>1</v>
      </c>
      <c r="G8" s="38">
        <v>1.0001</v>
      </c>
      <c r="H8" s="38">
        <f t="shared" si="1"/>
        <v>9.9999999999988987E-5</v>
      </c>
      <c r="I8" s="42">
        <v>1E-3</v>
      </c>
      <c r="J8" s="283"/>
      <c r="K8" s="23"/>
      <c r="L8" s="37">
        <v>1</v>
      </c>
      <c r="M8" s="38">
        <v>1</v>
      </c>
      <c r="N8" s="38">
        <f t="shared" si="2"/>
        <v>0</v>
      </c>
      <c r="O8" s="42">
        <v>1E-3</v>
      </c>
      <c r="P8" s="283"/>
      <c r="Q8" s="115">
        <v>1</v>
      </c>
      <c r="R8" s="113">
        <v>1</v>
      </c>
      <c r="S8" s="38">
        <f t="shared" si="3"/>
        <v>0</v>
      </c>
      <c r="T8" s="42">
        <v>1E-3</v>
      </c>
      <c r="U8" s="283"/>
      <c r="W8" s="37">
        <v>1</v>
      </c>
      <c r="X8" s="38">
        <v>0.99960000000000004</v>
      </c>
      <c r="Y8" s="38">
        <f t="shared" si="4"/>
        <v>-3.9999999999995595E-4</v>
      </c>
      <c r="Z8" s="128">
        <v>1E-3</v>
      </c>
      <c r="AA8" s="283"/>
      <c r="AB8" s="37">
        <v>1</v>
      </c>
      <c r="AC8" s="38">
        <v>0.99970000000000003</v>
      </c>
      <c r="AD8" s="38">
        <f t="shared" si="5"/>
        <v>-2.9999999999996696E-4</v>
      </c>
      <c r="AE8" s="128">
        <v>1E-3</v>
      </c>
      <c r="AF8" s="283"/>
    </row>
    <row r="9" spans="1:32" ht="15.75" x14ac:dyDescent="0.25">
      <c r="A9" s="37">
        <v>10</v>
      </c>
      <c r="B9" s="38">
        <v>10</v>
      </c>
      <c r="C9" s="38">
        <f t="shared" si="0"/>
        <v>0</v>
      </c>
      <c r="D9" s="41">
        <v>1E-3</v>
      </c>
      <c r="E9" s="283"/>
      <c r="F9" s="37">
        <v>10</v>
      </c>
      <c r="G9" s="38">
        <v>10.0001</v>
      </c>
      <c r="H9" s="38">
        <f t="shared" si="1"/>
        <v>9.9999999999766942E-5</v>
      </c>
      <c r="I9" s="41">
        <v>1E-3</v>
      </c>
      <c r="J9" s="283"/>
      <c r="K9" s="23"/>
      <c r="L9" s="37">
        <v>10</v>
      </c>
      <c r="M9" s="38">
        <v>9.9999000000000002</v>
      </c>
      <c r="N9" s="38">
        <f t="shared" si="2"/>
        <v>-9.9999999999766942E-5</v>
      </c>
      <c r="O9" s="41">
        <v>1E-3</v>
      </c>
      <c r="P9" s="283"/>
      <c r="Q9" s="115">
        <v>10</v>
      </c>
      <c r="R9" s="113">
        <v>9.9999000000000002</v>
      </c>
      <c r="S9" s="38">
        <f t="shared" si="3"/>
        <v>-9.9999999999766942E-5</v>
      </c>
      <c r="T9" s="41">
        <v>1E-3</v>
      </c>
      <c r="U9" s="283"/>
      <c r="W9" s="37">
        <v>10</v>
      </c>
      <c r="X9" s="38">
        <v>9.9995999999999992</v>
      </c>
      <c r="Y9" s="38">
        <f t="shared" si="4"/>
        <v>-4.0000000000084412E-4</v>
      </c>
      <c r="Z9" s="129">
        <v>1E-3</v>
      </c>
      <c r="AA9" s="283"/>
      <c r="AB9" s="37">
        <v>10</v>
      </c>
      <c r="AC9" s="38">
        <v>9.9999000000000002</v>
      </c>
      <c r="AD9" s="38">
        <f t="shared" si="5"/>
        <v>-9.9999999999766942E-5</v>
      </c>
      <c r="AE9" s="129">
        <v>1E-3</v>
      </c>
      <c r="AF9" s="283"/>
    </row>
    <row r="10" spans="1:32" ht="16.5" thickBot="1" x14ac:dyDescent="0.3">
      <c r="A10" s="39">
        <v>100</v>
      </c>
      <c r="B10" s="40">
        <v>100.0012</v>
      </c>
      <c r="C10" s="40">
        <f t="shared" si="0"/>
        <v>1.1999999999972033E-3</v>
      </c>
      <c r="D10" s="43">
        <v>2E-3</v>
      </c>
      <c r="E10" s="284"/>
      <c r="F10" s="39">
        <v>100</v>
      </c>
      <c r="G10" s="40">
        <v>100.001</v>
      </c>
      <c r="H10" s="40">
        <f t="shared" si="1"/>
        <v>1.0000000000047748E-3</v>
      </c>
      <c r="I10" s="43">
        <v>2E-3</v>
      </c>
      <c r="J10" s="284"/>
      <c r="K10" s="23"/>
      <c r="L10" s="39">
        <v>100</v>
      </c>
      <c r="M10" s="40">
        <v>99.999099999999999</v>
      </c>
      <c r="N10" s="40">
        <f t="shared" si="2"/>
        <v>-9.0000000000145519E-4</v>
      </c>
      <c r="O10" s="43">
        <v>2E-3</v>
      </c>
      <c r="P10" s="284"/>
      <c r="Q10" s="117">
        <v>100</v>
      </c>
      <c r="R10" s="114">
        <v>99.999099999999999</v>
      </c>
      <c r="S10" s="40">
        <f t="shared" si="3"/>
        <v>-9.0000000000145519E-4</v>
      </c>
      <c r="T10" s="43">
        <v>2E-3</v>
      </c>
      <c r="U10" s="284"/>
      <c r="W10" s="39">
        <v>100</v>
      </c>
      <c r="X10" s="40">
        <v>99.999399999999994</v>
      </c>
      <c r="Y10" s="40">
        <f t="shared" si="4"/>
        <v>-6.0000000000570708E-4</v>
      </c>
      <c r="Z10" s="130">
        <v>2E-3</v>
      </c>
      <c r="AA10" s="284"/>
      <c r="AB10" s="39">
        <v>100</v>
      </c>
      <c r="AC10" s="40">
        <v>99.999300000000005</v>
      </c>
      <c r="AD10" s="40">
        <f t="shared" si="5"/>
        <v>-6.9999999999481588E-4</v>
      </c>
      <c r="AE10" s="130">
        <v>2E-3</v>
      </c>
      <c r="AF10" s="284"/>
    </row>
    <row r="11" spans="1:32" ht="15.75" customHeight="1" x14ac:dyDescent="0.25">
      <c r="A11" s="35">
        <v>100</v>
      </c>
      <c r="B11" s="36">
        <v>100.0014</v>
      </c>
      <c r="C11" s="36">
        <f t="shared" si="0"/>
        <v>1.4000000000038426E-3</v>
      </c>
      <c r="D11" s="87">
        <v>2E-3</v>
      </c>
      <c r="E11" s="282" t="s">
        <v>35</v>
      </c>
      <c r="F11" s="35">
        <v>100</v>
      </c>
      <c r="G11" s="36">
        <v>100.0013</v>
      </c>
      <c r="H11" s="36">
        <f t="shared" si="1"/>
        <v>1.300000000000523E-3</v>
      </c>
      <c r="I11" s="87">
        <v>2E-3</v>
      </c>
      <c r="J11" s="282" t="s">
        <v>35</v>
      </c>
      <c r="K11" s="23"/>
      <c r="L11" s="35">
        <v>100</v>
      </c>
      <c r="M11" s="36">
        <v>99.999200000000002</v>
      </c>
      <c r="N11" s="36">
        <f t="shared" si="2"/>
        <v>-7.9999999999813554E-4</v>
      </c>
      <c r="O11" s="87">
        <v>2E-3</v>
      </c>
      <c r="P11" s="282" t="s">
        <v>52</v>
      </c>
      <c r="Q11" s="116">
        <v>100</v>
      </c>
      <c r="R11" s="112">
        <v>99.999099999999999</v>
      </c>
      <c r="S11" s="36">
        <f t="shared" si="3"/>
        <v>-9.0000000000145519E-4</v>
      </c>
      <c r="T11" s="87">
        <v>2E-3</v>
      </c>
      <c r="U11" s="282" t="s">
        <v>52</v>
      </c>
      <c r="W11" s="35">
        <v>100</v>
      </c>
      <c r="X11" s="36">
        <v>99.999600000000001</v>
      </c>
      <c r="Y11" s="36">
        <f t="shared" si="4"/>
        <v>-3.9999999999906777E-4</v>
      </c>
      <c r="Z11" s="131">
        <v>2E-3</v>
      </c>
      <c r="AA11" s="282" t="s">
        <v>52</v>
      </c>
      <c r="AB11" s="35">
        <v>100</v>
      </c>
      <c r="AC11" s="36">
        <v>99.999399999999994</v>
      </c>
      <c r="AD11" s="36">
        <f t="shared" si="5"/>
        <v>-6.0000000000570708E-4</v>
      </c>
      <c r="AE11" s="131">
        <v>2E-3</v>
      </c>
      <c r="AF11" s="282" t="s">
        <v>52</v>
      </c>
    </row>
    <row r="12" spans="1:32" ht="15.75" x14ac:dyDescent="0.25">
      <c r="A12" s="37">
        <v>10</v>
      </c>
      <c r="B12" s="38">
        <v>9.9998000000000005</v>
      </c>
      <c r="C12" s="38">
        <f t="shared" si="0"/>
        <v>-1.9999999999953388E-4</v>
      </c>
      <c r="D12" s="42">
        <v>1E-3</v>
      </c>
      <c r="E12" s="283"/>
      <c r="F12" s="37">
        <v>10</v>
      </c>
      <c r="G12" s="38">
        <v>10.0001</v>
      </c>
      <c r="H12" s="38">
        <f t="shared" si="1"/>
        <v>9.9999999999766942E-5</v>
      </c>
      <c r="I12" s="42">
        <v>1E-3</v>
      </c>
      <c r="J12" s="283"/>
      <c r="K12" s="23"/>
      <c r="L12" s="37">
        <v>10</v>
      </c>
      <c r="M12" s="38">
        <v>9.9997000000000007</v>
      </c>
      <c r="N12" s="38">
        <f t="shared" si="2"/>
        <v>-2.9999999999930083E-4</v>
      </c>
      <c r="O12" s="42">
        <v>1E-3</v>
      </c>
      <c r="P12" s="283"/>
      <c r="Q12" s="115">
        <v>10</v>
      </c>
      <c r="R12" s="113">
        <v>9.9997000000000007</v>
      </c>
      <c r="S12" s="38">
        <f t="shared" si="3"/>
        <v>-2.9999999999930083E-4</v>
      </c>
      <c r="T12" s="42">
        <v>1E-3</v>
      </c>
      <c r="U12" s="283"/>
      <c r="W12" s="37">
        <v>10</v>
      </c>
      <c r="X12" s="38">
        <v>9.9995999999999992</v>
      </c>
      <c r="Y12" s="38">
        <f t="shared" si="4"/>
        <v>-4.0000000000084412E-4</v>
      </c>
      <c r="Z12" s="128">
        <v>1E-3</v>
      </c>
      <c r="AA12" s="283"/>
      <c r="AB12" s="37">
        <v>10</v>
      </c>
      <c r="AC12" s="38">
        <v>9.9999000000000002</v>
      </c>
      <c r="AD12" s="38">
        <f t="shared" si="5"/>
        <v>-9.9999999999766942E-5</v>
      </c>
      <c r="AE12" s="128">
        <v>1E-3</v>
      </c>
      <c r="AF12" s="283"/>
    </row>
    <row r="13" spans="1:32" ht="15.75" x14ac:dyDescent="0.25">
      <c r="A13" s="37">
        <v>1</v>
      </c>
      <c r="B13" s="38">
        <v>0.99990000000000001</v>
      </c>
      <c r="C13" s="38">
        <f t="shared" si="0"/>
        <v>-9.9999999999988987E-5</v>
      </c>
      <c r="D13" s="42">
        <v>1E-3</v>
      </c>
      <c r="E13" s="283"/>
      <c r="F13" s="37">
        <v>1</v>
      </c>
      <c r="G13" s="38">
        <v>1</v>
      </c>
      <c r="H13" s="38">
        <f t="shared" si="1"/>
        <v>0</v>
      </c>
      <c r="I13" s="42">
        <v>1E-3</v>
      </c>
      <c r="J13" s="283"/>
      <c r="K13" s="23"/>
      <c r="L13" s="37">
        <v>1</v>
      </c>
      <c r="M13" s="169">
        <v>0.99980000000000002</v>
      </c>
      <c r="N13" s="38">
        <f>M13-L13</f>
        <v>-1.9999999999997797E-4</v>
      </c>
      <c r="O13" s="42">
        <v>1E-3</v>
      </c>
      <c r="P13" s="283"/>
      <c r="Q13" s="115">
        <v>1</v>
      </c>
      <c r="R13" s="170">
        <v>1</v>
      </c>
      <c r="S13" s="38">
        <f t="shared" si="3"/>
        <v>0</v>
      </c>
      <c r="T13" s="42">
        <v>1E-3</v>
      </c>
      <c r="U13" s="283"/>
      <c r="W13" s="37">
        <v>1</v>
      </c>
      <c r="X13" s="38">
        <v>0.99980000000000002</v>
      </c>
      <c r="Y13" s="38">
        <f t="shared" si="4"/>
        <v>-1.9999999999997797E-4</v>
      </c>
      <c r="Z13" s="128">
        <v>1E-3</v>
      </c>
      <c r="AA13" s="283"/>
      <c r="AB13" s="37">
        <v>1</v>
      </c>
      <c r="AC13" s="38">
        <v>1</v>
      </c>
      <c r="AD13" s="38">
        <f t="shared" si="5"/>
        <v>0</v>
      </c>
      <c r="AE13" s="128">
        <v>1E-3</v>
      </c>
      <c r="AF13" s="283"/>
    </row>
    <row r="14" spans="1:32" ht="15.75" x14ac:dyDescent="0.25">
      <c r="A14" s="37">
        <v>0.1</v>
      </c>
      <c r="B14" s="38">
        <v>9.98E-2</v>
      </c>
      <c r="C14" s="38">
        <f t="shared" si="0"/>
        <v>-2.0000000000000573E-4</v>
      </c>
      <c r="D14" s="42">
        <v>1E-3</v>
      </c>
      <c r="E14" s="283"/>
      <c r="F14" s="37">
        <v>0.1</v>
      </c>
      <c r="G14" s="38">
        <v>9.98E-2</v>
      </c>
      <c r="H14" s="38">
        <f t="shared" si="1"/>
        <v>-2.0000000000000573E-4</v>
      </c>
      <c r="I14" s="42">
        <v>1E-3</v>
      </c>
      <c r="J14" s="283"/>
      <c r="K14" s="23"/>
      <c r="L14" s="37">
        <v>0.1</v>
      </c>
      <c r="M14" s="38">
        <v>0.10009999999999999</v>
      </c>
      <c r="N14" s="38">
        <f t="shared" si="2"/>
        <v>9.9999999999988987E-5</v>
      </c>
      <c r="O14" s="42">
        <v>1E-3</v>
      </c>
      <c r="P14" s="283"/>
      <c r="Q14" s="115">
        <v>0.1</v>
      </c>
      <c r="R14" s="113">
        <v>0.10009999999999999</v>
      </c>
      <c r="S14" s="38">
        <f t="shared" si="3"/>
        <v>9.9999999999988987E-5</v>
      </c>
      <c r="T14" s="42">
        <v>1E-3</v>
      </c>
      <c r="U14" s="283"/>
      <c r="W14" s="37">
        <v>0.1</v>
      </c>
      <c r="X14" s="38">
        <v>0.1</v>
      </c>
      <c r="Y14" s="38">
        <f t="shared" si="4"/>
        <v>0</v>
      </c>
      <c r="Z14" s="128">
        <v>1E-3</v>
      </c>
      <c r="AA14" s="283"/>
      <c r="AB14" s="37">
        <v>0.1</v>
      </c>
      <c r="AC14" s="38">
        <v>9.9900000000000003E-2</v>
      </c>
      <c r="AD14" s="38">
        <f t="shared" si="5"/>
        <v>-1.0000000000000286E-4</v>
      </c>
      <c r="AE14" s="128">
        <v>1E-3</v>
      </c>
      <c r="AF14" s="283"/>
    </row>
    <row r="15" spans="1:32" ht="16.5" thickBot="1" x14ac:dyDescent="0.3">
      <c r="A15" s="39">
        <v>0.02</v>
      </c>
      <c r="B15" s="40">
        <v>1.9800000000000002E-2</v>
      </c>
      <c r="C15" s="40">
        <f t="shared" si="0"/>
        <v>-1.9999999999999879E-4</v>
      </c>
      <c r="D15" s="44">
        <v>1E-3</v>
      </c>
      <c r="E15" s="284"/>
      <c r="F15" s="39">
        <v>0.02</v>
      </c>
      <c r="G15" s="40">
        <v>1.9900000000000001E-2</v>
      </c>
      <c r="H15" s="40">
        <f t="shared" si="1"/>
        <v>-9.9999999999999395E-5</v>
      </c>
      <c r="I15" s="44">
        <v>1E-3</v>
      </c>
      <c r="J15" s="284"/>
      <c r="K15" s="23"/>
      <c r="L15" s="39">
        <v>0.02</v>
      </c>
      <c r="M15" s="40">
        <v>0.02</v>
      </c>
      <c r="N15" s="40">
        <f t="shared" si="2"/>
        <v>0</v>
      </c>
      <c r="O15" s="44">
        <v>1E-3</v>
      </c>
      <c r="P15" s="284"/>
      <c r="Q15" s="117">
        <v>0.02</v>
      </c>
      <c r="R15" s="114">
        <v>2.01E-2</v>
      </c>
      <c r="S15" s="40">
        <f t="shared" si="3"/>
        <v>9.9999999999999395E-5</v>
      </c>
      <c r="T15" s="44">
        <v>1E-3</v>
      </c>
      <c r="U15" s="284"/>
      <c r="W15" s="39">
        <v>0.02</v>
      </c>
      <c r="X15" s="40">
        <v>2.01E-2</v>
      </c>
      <c r="Y15" s="40">
        <f t="shared" si="4"/>
        <v>9.9999999999999395E-5</v>
      </c>
      <c r="Z15" s="132">
        <v>1E-3</v>
      </c>
      <c r="AA15" s="284"/>
      <c r="AB15" s="39">
        <v>0.02</v>
      </c>
      <c r="AC15" s="40">
        <v>0.02</v>
      </c>
      <c r="AD15" s="40">
        <f t="shared" si="5"/>
        <v>0</v>
      </c>
      <c r="AE15" s="132">
        <v>1E-3</v>
      </c>
      <c r="AF15" s="284"/>
    </row>
    <row r="16" spans="1:32" s="15" customFormat="1" ht="15.75" x14ac:dyDescent="0.25">
      <c r="A16" s="63"/>
      <c r="B16" s="64"/>
      <c r="C16" s="64"/>
      <c r="D16" s="65"/>
      <c r="E16" s="66"/>
      <c r="F16" s="63"/>
      <c r="G16" s="64"/>
      <c r="H16" s="64"/>
      <c r="I16" s="67"/>
      <c r="J16" s="66"/>
      <c r="K16" s="16"/>
      <c r="L16" s="63"/>
      <c r="M16" s="64"/>
      <c r="N16" s="64"/>
      <c r="O16" s="65"/>
      <c r="P16" s="66"/>
      <c r="Q16" s="63"/>
      <c r="R16" s="64"/>
      <c r="S16" s="64"/>
      <c r="T16" s="67"/>
      <c r="U16" s="66"/>
      <c r="W16" s="63"/>
      <c r="X16" s="64"/>
      <c r="Y16" s="64"/>
      <c r="Z16" s="65"/>
      <c r="AA16" s="66"/>
      <c r="AB16" s="63"/>
      <c r="AC16" s="64"/>
      <c r="AD16" s="64"/>
      <c r="AE16" s="67"/>
      <c r="AF16" s="66"/>
    </row>
    <row r="17" spans="1:32" s="15" customFormat="1" ht="16.5" thickBot="1" x14ac:dyDescent="0.3">
      <c r="A17" s="63"/>
      <c r="B17" s="64"/>
      <c r="C17" s="64"/>
      <c r="D17" s="65"/>
      <c r="E17" s="66"/>
      <c r="F17" s="63"/>
      <c r="G17" s="64"/>
      <c r="H17" s="64"/>
      <c r="I17" s="67"/>
      <c r="J17" s="66"/>
      <c r="K17" s="16"/>
      <c r="L17" s="63"/>
      <c r="M17" s="64"/>
      <c r="N17" s="64"/>
      <c r="O17" s="65"/>
      <c r="P17" s="66"/>
      <c r="Q17" s="63"/>
      <c r="R17" s="64"/>
      <c r="S17" s="64"/>
      <c r="T17" s="67"/>
      <c r="U17" s="66"/>
      <c r="W17" s="63"/>
      <c r="X17" s="64"/>
      <c r="Y17" s="64"/>
      <c r="Z17" s="65"/>
      <c r="AA17" s="66"/>
      <c r="AB17" s="63"/>
      <c r="AC17" s="64"/>
      <c r="AD17" s="64"/>
      <c r="AE17" s="67"/>
      <c r="AF17" s="66"/>
    </row>
    <row r="18" spans="1:32" s="15" customFormat="1" ht="19.5" thickBot="1" x14ac:dyDescent="0.35">
      <c r="A18" s="290" t="s">
        <v>47</v>
      </c>
      <c r="B18" s="291"/>
      <c r="C18" s="291"/>
      <c r="D18" s="291"/>
      <c r="E18" s="291"/>
      <c r="F18" s="291"/>
      <c r="G18" s="291"/>
      <c r="H18" s="291"/>
      <c r="I18" s="291"/>
      <c r="J18" s="292"/>
      <c r="L18" s="293" t="s">
        <v>49</v>
      </c>
      <c r="M18" s="294"/>
      <c r="N18" s="294"/>
      <c r="O18" s="294"/>
      <c r="P18" s="294"/>
      <c r="Q18" s="294"/>
      <c r="R18" s="294"/>
      <c r="S18" s="294"/>
      <c r="T18" s="294"/>
      <c r="U18" s="295"/>
      <c r="W18" s="63"/>
      <c r="X18" s="64"/>
      <c r="Y18" s="64"/>
      <c r="Z18" s="65"/>
      <c r="AA18" s="66"/>
      <c r="AB18" s="63"/>
      <c r="AC18" s="64"/>
      <c r="AD18" s="64"/>
      <c r="AE18" s="67"/>
      <c r="AF18" s="66"/>
    </row>
    <row r="19" spans="1:32" s="15" customFormat="1" ht="15.75" x14ac:dyDescent="0.25">
      <c r="A19" s="285" t="s">
        <v>42</v>
      </c>
      <c r="B19" s="61" t="s">
        <v>8</v>
      </c>
      <c r="C19" s="73" t="s">
        <v>43</v>
      </c>
      <c r="D19" s="68"/>
      <c r="E19" s="60">
        <v>16974</v>
      </c>
      <c r="F19" s="285" t="s">
        <v>42</v>
      </c>
      <c r="G19" s="61" t="s">
        <v>8</v>
      </c>
      <c r="H19" s="68" t="s">
        <v>61</v>
      </c>
      <c r="I19" s="68"/>
      <c r="J19" s="60">
        <v>16974</v>
      </c>
      <c r="K19" s="20"/>
      <c r="L19" s="285" t="s">
        <v>40</v>
      </c>
      <c r="M19" s="61" t="s">
        <v>8</v>
      </c>
      <c r="N19" s="46"/>
      <c r="O19" s="73" t="s">
        <v>43</v>
      </c>
      <c r="P19" s="60">
        <v>12949</v>
      </c>
      <c r="Q19" s="285" t="s">
        <v>40</v>
      </c>
      <c r="R19" s="61" t="s">
        <v>8</v>
      </c>
      <c r="S19" s="46"/>
      <c r="T19" s="171" t="s">
        <v>43</v>
      </c>
      <c r="U19" s="60">
        <v>12949</v>
      </c>
      <c r="W19" s="63"/>
      <c r="X19" s="64"/>
      <c r="Y19" s="64"/>
      <c r="Z19" s="65"/>
      <c r="AA19" s="66"/>
      <c r="AB19" s="63"/>
      <c r="AC19" s="64"/>
      <c r="AD19" s="64"/>
      <c r="AE19" s="67"/>
      <c r="AF19" s="66"/>
    </row>
    <row r="20" spans="1:32" s="15" customFormat="1" ht="16.5" thickBot="1" x14ac:dyDescent="0.3">
      <c r="A20" s="286"/>
      <c r="B20" s="62" t="s">
        <v>9</v>
      </c>
      <c r="C20" s="45"/>
      <c r="D20" s="45"/>
      <c r="E20" s="34">
        <v>43902</v>
      </c>
      <c r="F20" s="286"/>
      <c r="G20" s="62" t="s">
        <v>9</v>
      </c>
      <c r="H20" s="45"/>
      <c r="I20" s="45"/>
      <c r="J20" s="34">
        <v>43902</v>
      </c>
      <c r="K20" s="20"/>
      <c r="L20" s="286"/>
      <c r="M20" s="62" t="s">
        <v>9</v>
      </c>
      <c r="N20" s="45"/>
      <c r="O20" s="45"/>
      <c r="P20" s="34">
        <v>43902</v>
      </c>
      <c r="Q20" s="286"/>
      <c r="R20" s="45" t="s">
        <v>9</v>
      </c>
      <c r="S20" s="45"/>
      <c r="T20" s="45"/>
      <c r="U20" s="34">
        <v>43902</v>
      </c>
      <c r="W20" s="63"/>
      <c r="X20" s="64"/>
      <c r="Y20" s="64"/>
      <c r="Z20" s="65"/>
      <c r="AA20" s="66"/>
      <c r="AB20" s="63"/>
      <c r="AC20" s="64"/>
      <c r="AD20" s="64"/>
      <c r="AE20" s="67"/>
      <c r="AF20" s="66"/>
    </row>
    <row r="21" spans="1:32" s="15" customFormat="1" ht="48" thickBot="1" x14ac:dyDescent="0.3">
      <c r="A21" s="75" t="s">
        <v>0</v>
      </c>
      <c r="B21" s="74" t="s">
        <v>1</v>
      </c>
      <c r="C21" s="105" t="s">
        <v>62</v>
      </c>
      <c r="D21" s="105" t="s">
        <v>63</v>
      </c>
      <c r="E21" s="76" t="s">
        <v>3</v>
      </c>
      <c r="F21" s="75" t="s">
        <v>0</v>
      </c>
      <c r="G21" s="74" t="s">
        <v>1</v>
      </c>
      <c r="H21" s="105" t="s">
        <v>62</v>
      </c>
      <c r="I21" s="105" t="s">
        <v>63</v>
      </c>
      <c r="J21" s="76" t="s">
        <v>3</v>
      </c>
      <c r="K21" s="22"/>
      <c r="L21" s="118" t="s">
        <v>0</v>
      </c>
      <c r="M21" s="48" t="s">
        <v>1</v>
      </c>
      <c r="N21" s="105" t="s">
        <v>62</v>
      </c>
      <c r="O21" s="105" t="s">
        <v>63</v>
      </c>
      <c r="P21" s="76" t="s">
        <v>3</v>
      </c>
      <c r="Q21" s="118" t="s">
        <v>0</v>
      </c>
      <c r="R21" s="105" t="s">
        <v>1</v>
      </c>
      <c r="S21" s="105" t="s">
        <v>62</v>
      </c>
      <c r="T21" s="105" t="s">
        <v>63</v>
      </c>
      <c r="U21" s="76" t="s">
        <v>3</v>
      </c>
      <c r="W21" s="63"/>
      <c r="X21" s="64"/>
      <c r="Y21" s="64"/>
      <c r="Z21" s="65"/>
      <c r="AA21" s="66"/>
      <c r="AB21" s="63"/>
      <c r="AC21" s="64"/>
      <c r="AD21" s="64"/>
      <c r="AE21" s="67"/>
      <c r="AF21" s="66"/>
    </row>
    <row r="22" spans="1:32" s="15" customFormat="1" ht="15.75" x14ac:dyDescent="0.25">
      <c r="A22" s="35">
        <v>0.02</v>
      </c>
      <c r="B22" s="36">
        <v>2.01E-2</v>
      </c>
      <c r="C22" s="36">
        <f t="shared" ref="C22:C31" si="6">B22-A22</f>
        <v>9.9999999999999395E-5</v>
      </c>
      <c r="D22" s="86">
        <v>1E-3</v>
      </c>
      <c r="E22" s="282" t="s">
        <v>53</v>
      </c>
      <c r="F22" s="35">
        <v>0.02</v>
      </c>
      <c r="G22" s="36">
        <v>1.9900000000000001E-2</v>
      </c>
      <c r="H22" s="36">
        <f t="shared" ref="H22:H31" si="7">G22-F22</f>
        <v>-9.9999999999999395E-5</v>
      </c>
      <c r="I22" s="86">
        <v>1E-3</v>
      </c>
      <c r="J22" s="282" t="s">
        <v>53</v>
      </c>
      <c r="K22" s="23"/>
      <c r="L22" s="35">
        <v>0.02</v>
      </c>
      <c r="M22" s="36">
        <v>0.02</v>
      </c>
      <c r="N22" s="36">
        <f t="shared" ref="N22:N31" si="8">M22-L22</f>
        <v>0</v>
      </c>
      <c r="O22" s="86">
        <v>1E-3</v>
      </c>
      <c r="P22" s="282" t="s">
        <v>52</v>
      </c>
      <c r="Q22" s="70">
        <v>1.9900000000000001E-2</v>
      </c>
      <c r="R22" s="36">
        <v>2.01E-2</v>
      </c>
      <c r="S22" s="36">
        <f t="shared" ref="S22:S31" si="9">R22-Q22</f>
        <v>1.9999999999999879E-4</v>
      </c>
      <c r="T22" s="121">
        <v>1E-3</v>
      </c>
      <c r="U22" s="282" t="s">
        <v>52</v>
      </c>
      <c r="W22" s="63"/>
      <c r="X22" s="64"/>
      <c r="Y22" s="64"/>
      <c r="Z22" s="65"/>
      <c r="AA22" s="66"/>
      <c r="AB22" s="63"/>
      <c r="AC22" s="64"/>
      <c r="AD22" s="64"/>
      <c r="AE22" s="67"/>
      <c r="AF22" s="66"/>
    </row>
    <row r="23" spans="1:32" s="15" customFormat="1" ht="15.75" x14ac:dyDescent="0.25">
      <c r="A23" s="37">
        <v>0.1</v>
      </c>
      <c r="B23" s="38">
        <v>0.1</v>
      </c>
      <c r="C23" s="38">
        <f t="shared" si="6"/>
        <v>0</v>
      </c>
      <c r="D23" s="42">
        <v>1E-3</v>
      </c>
      <c r="E23" s="283"/>
      <c r="F23" s="37">
        <v>0.1</v>
      </c>
      <c r="G23" s="38">
        <v>9.9900000000000003E-2</v>
      </c>
      <c r="H23" s="38">
        <f t="shared" si="7"/>
        <v>-1.0000000000000286E-4</v>
      </c>
      <c r="I23" s="42">
        <v>1E-3</v>
      </c>
      <c r="J23" s="283"/>
      <c r="K23" s="23"/>
      <c r="L23" s="37">
        <v>0.1</v>
      </c>
      <c r="M23" s="38">
        <v>0.10009999999999999</v>
      </c>
      <c r="N23" s="38">
        <f t="shared" si="8"/>
        <v>9.9999999999988987E-5</v>
      </c>
      <c r="O23" s="42">
        <v>1E-3</v>
      </c>
      <c r="P23" s="283"/>
      <c r="Q23" s="71">
        <v>0.1</v>
      </c>
      <c r="R23" s="38">
        <v>0.1</v>
      </c>
      <c r="S23" s="38">
        <f t="shared" si="9"/>
        <v>0</v>
      </c>
      <c r="T23" s="122">
        <v>1E-3</v>
      </c>
      <c r="U23" s="283"/>
      <c r="W23" s="63"/>
      <c r="X23" s="64"/>
      <c r="Y23" s="64"/>
      <c r="Z23" s="65"/>
      <c r="AA23" s="66"/>
      <c r="AB23" s="63"/>
      <c r="AC23" s="64"/>
      <c r="AD23" s="64"/>
      <c r="AE23" s="67"/>
      <c r="AF23" s="66"/>
    </row>
    <row r="24" spans="1:32" s="15" customFormat="1" ht="15.75" x14ac:dyDescent="0.25">
      <c r="A24" s="37">
        <v>1</v>
      </c>
      <c r="B24" s="38">
        <v>1</v>
      </c>
      <c r="C24" s="38">
        <f t="shared" si="6"/>
        <v>0</v>
      </c>
      <c r="D24" s="42">
        <v>1E-3</v>
      </c>
      <c r="E24" s="283"/>
      <c r="F24" s="37">
        <v>1</v>
      </c>
      <c r="G24" s="38">
        <v>0.99990000000000001</v>
      </c>
      <c r="H24" s="38">
        <f t="shared" si="7"/>
        <v>-9.9999999999988987E-5</v>
      </c>
      <c r="I24" s="42">
        <v>1E-3</v>
      </c>
      <c r="J24" s="283"/>
      <c r="K24" s="23"/>
      <c r="L24" s="37">
        <v>1</v>
      </c>
      <c r="M24" s="38">
        <v>1</v>
      </c>
      <c r="N24" s="38">
        <f t="shared" si="8"/>
        <v>0</v>
      </c>
      <c r="O24" s="42">
        <v>1E-3</v>
      </c>
      <c r="P24" s="283"/>
      <c r="Q24" s="71">
        <v>1</v>
      </c>
      <c r="R24" s="38">
        <v>1</v>
      </c>
      <c r="S24" s="38">
        <f t="shared" si="9"/>
        <v>0</v>
      </c>
      <c r="T24" s="122">
        <v>1E-3</v>
      </c>
      <c r="U24" s="283"/>
      <c r="W24" s="63"/>
      <c r="X24" s="64"/>
      <c r="Y24" s="64"/>
      <c r="Z24" s="65"/>
      <c r="AA24" s="66"/>
      <c r="AB24" s="63"/>
      <c r="AC24" s="64"/>
      <c r="AD24" s="64"/>
      <c r="AE24" s="67"/>
      <c r="AF24" s="66"/>
    </row>
    <row r="25" spans="1:32" s="15" customFormat="1" ht="15.75" x14ac:dyDescent="0.25">
      <c r="A25" s="37">
        <v>10</v>
      </c>
      <c r="B25" s="38">
        <v>9.9999000000000002</v>
      </c>
      <c r="C25" s="38">
        <f t="shared" si="6"/>
        <v>-9.9999999999766942E-5</v>
      </c>
      <c r="D25" s="41">
        <v>1E-3</v>
      </c>
      <c r="E25" s="283"/>
      <c r="F25" s="37">
        <v>10</v>
      </c>
      <c r="G25" s="38">
        <v>10</v>
      </c>
      <c r="H25" s="38">
        <f t="shared" si="7"/>
        <v>0</v>
      </c>
      <c r="I25" s="41">
        <v>1E-3</v>
      </c>
      <c r="J25" s="283"/>
      <c r="K25" s="23"/>
      <c r="L25" s="37">
        <v>10</v>
      </c>
      <c r="M25" s="38">
        <v>10.000299999999999</v>
      </c>
      <c r="N25" s="38">
        <f t="shared" si="8"/>
        <v>2.9999999999930083E-4</v>
      </c>
      <c r="O25" s="41">
        <v>1E-3</v>
      </c>
      <c r="P25" s="283"/>
      <c r="Q25" s="71">
        <v>9.9999000000000002</v>
      </c>
      <c r="R25" s="38">
        <v>10.000299999999999</v>
      </c>
      <c r="S25" s="38">
        <f t="shared" si="9"/>
        <v>3.9999999999906777E-4</v>
      </c>
      <c r="T25" s="123">
        <v>1E-3</v>
      </c>
      <c r="U25" s="283"/>
      <c r="W25" s="63"/>
      <c r="X25" s="64"/>
      <c r="Y25" s="64"/>
      <c r="Z25" s="65"/>
      <c r="AA25" s="66"/>
      <c r="AB25" s="63"/>
      <c r="AC25" s="64"/>
      <c r="AD25" s="64"/>
      <c r="AE25" s="67"/>
      <c r="AF25" s="66"/>
    </row>
    <row r="26" spans="1:32" s="15" customFormat="1" ht="16.5" thickBot="1" x14ac:dyDescent="0.3">
      <c r="A26" s="39">
        <v>100</v>
      </c>
      <c r="B26" s="40">
        <v>99.998699999999999</v>
      </c>
      <c r="C26" s="40">
        <f t="shared" si="6"/>
        <v>-1.300000000000523E-3</v>
      </c>
      <c r="D26" s="43">
        <v>2E-3</v>
      </c>
      <c r="E26" s="284"/>
      <c r="F26" s="39">
        <v>100</v>
      </c>
      <c r="G26" s="40">
        <v>99.998800000000003</v>
      </c>
      <c r="H26" s="40">
        <f t="shared" si="7"/>
        <v>-1.1999999999972033E-3</v>
      </c>
      <c r="I26" s="43">
        <v>2E-3</v>
      </c>
      <c r="J26" s="284"/>
      <c r="K26" s="23"/>
      <c r="L26" s="39">
        <v>100</v>
      </c>
      <c r="M26" s="40">
        <v>99.999399999999994</v>
      </c>
      <c r="N26" s="40">
        <f t="shared" si="8"/>
        <v>-6.0000000000570708E-4</v>
      </c>
      <c r="O26" s="43">
        <v>2E-3</v>
      </c>
      <c r="P26" s="284"/>
      <c r="Q26" s="72">
        <v>99.999099999999999</v>
      </c>
      <c r="R26" s="40">
        <v>99.999200000000002</v>
      </c>
      <c r="S26" s="40">
        <f t="shared" si="9"/>
        <v>1.0000000000331966E-4</v>
      </c>
      <c r="T26" s="124">
        <v>2E-3</v>
      </c>
      <c r="U26" s="284"/>
      <c r="W26" s="63"/>
      <c r="X26" s="64"/>
      <c r="Y26" s="64"/>
      <c r="Z26" s="65"/>
      <c r="AA26" s="66"/>
      <c r="AB26" s="63"/>
      <c r="AC26" s="64"/>
      <c r="AD26" s="64"/>
      <c r="AE26" s="67"/>
      <c r="AF26" s="66"/>
    </row>
    <row r="27" spans="1:32" s="15" customFormat="1" ht="15.75" x14ac:dyDescent="0.25">
      <c r="A27" s="35">
        <v>100</v>
      </c>
      <c r="B27" s="36">
        <v>99.998999999999995</v>
      </c>
      <c r="C27" s="36">
        <f t="shared" si="6"/>
        <v>-1.0000000000047748E-3</v>
      </c>
      <c r="D27" s="87">
        <v>2E-3</v>
      </c>
      <c r="E27" s="282" t="s">
        <v>53</v>
      </c>
      <c r="F27" s="35">
        <v>100</v>
      </c>
      <c r="G27" s="36">
        <v>99.998900000000006</v>
      </c>
      <c r="H27" s="36">
        <f t="shared" si="7"/>
        <v>-1.0999999999938836E-3</v>
      </c>
      <c r="I27" s="87">
        <v>2E-3</v>
      </c>
      <c r="J27" s="282" t="s">
        <v>53</v>
      </c>
      <c r="K27" s="23"/>
      <c r="L27" s="35">
        <v>100</v>
      </c>
      <c r="M27" s="36">
        <v>99.999600000000001</v>
      </c>
      <c r="N27" s="36">
        <f t="shared" si="8"/>
        <v>-3.9999999999906777E-4</v>
      </c>
      <c r="O27" s="87">
        <v>2E-3</v>
      </c>
      <c r="P27" s="282" t="s">
        <v>52</v>
      </c>
      <c r="Q27" s="70">
        <v>99.999099999999999</v>
      </c>
      <c r="R27" s="36">
        <v>99.999099999999999</v>
      </c>
      <c r="S27" s="36">
        <f t="shared" si="9"/>
        <v>0</v>
      </c>
      <c r="T27" s="125">
        <v>2E-3</v>
      </c>
      <c r="U27" s="282" t="s">
        <v>52</v>
      </c>
      <c r="W27" s="63"/>
      <c r="X27" s="64"/>
      <c r="Y27" s="64"/>
      <c r="Z27" s="65"/>
      <c r="AA27" s="66"/>
      <c r="AB27" s="63"/>
      <c r="AC27" s="64"/>
      <c r="AD27" s="64"/>
      <c r="AE27" s="67"/>
      <c r="AF27" s="66"/>
    </row>
    <row r="28" spans="1:32" s="15" customFormat="1" ht="15.75" x14ac:dyDescent="0.25">
      <c r="A28" s="37">
        <v>10</v>
      </c>
      <c r="B28" s="38">
        <v>9.9999000000000002</v>
      </c>
      <c r="C28" s="38">
        <f t="shared" si="6"/>
        <v>-9.9999999999766942E-5</v>
      </c>
      <c r="D28" s="42">
        <v>1E-3</v>
      </c>
      <c r="E28" s="283"/>
      <c r="F28" s="37">
        <v>10</v>
      </c>
      <c r="G28" s="38">
        <v>10</v>
      </c>
      <c r="H28" s="38">
        <f t="shared" si="7"/>
        <v>0</v>
      </c>
      <c r="I28" s="42">
        <v>1E-3</v>
      </c>
      <c r="J28" s="283"/>
      <c r="K28" s="23"/>
      <c r="L28" s="37">
        <v>10</v>
      </c>
      <c r="M28" s="38">
        <v>9.9998000000000005</v>
      </c>
      <c r="N28" s="38">
        <f t="shared" si="8"/>
        <v>-1.9999999999953388E-4</v>
      </c>
      <c r="O28" s="42">
        <v>1E-3</v>
      </c>
      <c r="P28" s="283"/>
      <c r="Q28" s="71">
        <v>9.9997000000000007</v>
      </c>
      <c r="R28" s="38">
        <v>9.9999000000000002</v>
      </c>
      <c r="S28" s="38">
        <f t="shared" si="9"/>
        <v>1.9999999999953388E-4</v>
      </c>
      <c r="T28" s="122">
        <v>1E-3</v>
      </c>
      <c r="U28" s="283"/>
      <c r="W28" s="63"/>
      <c r="X28" s="64"/>
      <c r="Y28" s="64"/>
      <c r="Z28" s="65"/>
      <c r="AA28" s="66"/>
      <c r="AB28" s="63"/>
      <c r="AC28" s="64"/>
      <c r="AD28" s="64"/>
      <c r="AE28" s="67"/>
      <c r="AF28" s="66"/>
    </row>
    <row r="29" spans="1:32" s="15" customFormat="1" ht="15.75" x14ac:dyDescent="0.25">
      <c r="A29" s="37">
        <v>1</v>
      </c>
      <c r="B29" s="38">
        <v>0.99990000000000001</v>
      </c>
      <c r="C29" s="38">
        <f t="shared" si="6"/>
        <v>-9.9999999999988987E-5</v>
      </c>
      <c r="D29" s="42">
        <v>1E-3</v>
      </c>
      <c r="E29" s="283"/>
      <c r="F29" s="37">
        <v>1</v>
      </c>
      <c r="G29" s="38">
        <v>1</v>
      </c>
      <c r="H29" s="38">
        <f t="shared" si="7"/>
        <v>0</v>
      </c>
      <c r="I29" s="42">
        <v>1E-3</v>
      </c>
      <c r="J29" s="283"/>
      <c r="K29" s="23"/>
      <c r="L29" s="37">
        <v>1</v>
      </c>
      <c r="M29" s="38">
        <v>0.99990000000000001</v>
      </c>
      <c r="N29" s="38">
        <f t="shared" si="8"/>
        <v>-9.9999999999988987E-5</v>
      </c>
      <c r="O29" s="42">
        <v>1E-3</v>
      </c>
      <c r="P29" s="283"/>
      <c r="Q29" s="71">
        <v>0.1</v>
      </c>
      <c r="R29" s="38">
        <v>1</v>
      </c>
      <c r="S29" s="38">
        <f t="shared" si="9"/>
        <v>0.9</v>
      </c>
      <c r="T29" s="122">
        <v>1E-3</v>
      </c>
      <c r="U29" s="283"/>
      <c r="W29" s="63"/>
      <c r="X29" s="64"/>
      <c r="Y29" s="64"/>
      <c r="Z29" s="65"/>
      <c r="AA29" s="66"/>
      <c r="AB29" s="63"/>
      <c r="AC29" s="64"/>
      <c r="AD29" s="64"/>
      <c r="AE29" s="67"/>
      <c r="AF29" s="66"/>
    </row>
    <row r="30" spans="1:32" s="15" customFormat="1" ht="15.75" x14ac:dyDescent="0.25">
      <c r="A30" s="37">
        <v>0.1</v>
      </c>
      <c r="B30" s="38">
        <v>0.10009999999999999</v>
      </c>
      <c r="C30" s="38">
        <f t="shared" si="6"/>
        <v>9.9999999999988987E-5</v>
      </c>
      <c r="D30" s="42">
        <v>1E-3</v>
      </c>
      <c r="E30" s="283"/>
      <c r="F30" s="37">
        <v>0.1</v>
      </c>
      <c r="G30" s="38">
        <v>9.98E-2</v>
      </c>
      <c r="H30" s="38">
        <f t="shared" si="7"/>
        <v>-2.0000000000000573E-4</v>
      </c>
      <c r="I30" s="42">
        <v>1E-3</v>
      </c>
      <c r="J30" s="283"/>
      <c r="K30" s="23"/>
      <c r="L30" s="37">
        <v>0.1</v>
      </c>
      <c r="M30" s="38">
        <v>0.10009999999999999</v>
      </c>
      <c r="N30" s="38">
        <f t="shared" si="8"/>
        <v>9.9999999999988987E-5</v>
      </c>
      <c r="O30" s="42">
        <v>1E-3</v>
      </c>
      <c r="P30" s="283"/>
      <c r="Q30" s="71">
        <v>0.10009999999999999</v>
      </c>
      <c r="R30" s="38">
        <v>0.10009999999999999</v>
      </c>
      <c r="S30" s="38">
        <f t="shared" si="9"/>
        <v>0</v>
      </c>
      <c r="T30" s="122">
        <v>1E-3</v>
      </c>
      <c r="U30" s="283"/>
      <c r="W30" s="63"/>
      <c r="X30" s="64"/>
      <c r="Y30" s="64"/>
      <c r="Z30" s="65"/>
      <c r="AA30" s="66"/>
      <c r="AB30" s="63"/>
      <c r="AC30" s="64"/>
      <c r="AD30" s="64"/>
      <c r="AE30" s="67"/>
      <c r="AF30" s="66"/>
    </row>
    <row r="31" spans="1:32" s="15" customFormat="1" ht="16.5" thickBot="1" x14ac:dyDescent="0.3">
      <c r="A31" s="39">
        <v>0.02</v>
      </c>
      <c r="B31" s="40">
        <v>0.02</v>
      </c>
      <c r="C31" s="40">
        <f t="shared" si="6"/>
        <v>0</v>
      </c>
      <c r="D31" s="44">
        <v>1E-3</v>
      </c>
      <c r="E31" s="284"/>
      <c r="F31" s="39">
        <v>0.02</v>
      </c>
      <c r="G31" s="40">
        <v>1.9900000000000001E-2</v>
      </c>
      <c r="H31" s="40">
        <f t="shared" si="7"/>
        <v>-9.9999999999999395E-5</v>
      </c>
      <c r="I31" s="44">
        <v>1E-3</v>
      </c>
      <c r="J31" s="284"/>
      <c r="K31" s="23"/>
      <c r="L31" s="39">
        <v>0.02</v>
      </c>
      <c r="M31" s="40">
        <v>2.01E-2</v>
      </c>
      <c r="N31" s="40">
        <f t="shared" si="8"/>
        <v>9.9999999999999395E-5</v>
      </c>
      <c r="O31" s="44">
        <v>1E-3</v>
      </c>
      <c r="P31" s="284"/>
      <c r="Q31" s="72">
        <v>2.01E-2</v>
      </c>
      <c r="R31" s="40">
        <v>2.01E-2</v>
      </c>
      <c r="S31" s="40">
        <f t="shared" si="9"/>
        <v>0</v>
      </c>
      <c r="T31" s="126">
        <v>1E-3</v>
      </c>
      <c r="U31" s="284"/>
      <c r="W31" s="63"/>
      <c r="X31" s="64"/>
      <c r="Y31" s="64"/>
      <c r="Z31" s="65"/>
      <c r="AA31" s="66"/>
      <c r="AB31" s="63"/>
      <c r="AC31" s="64"/>
      <c r="AD31" s="64"/>
      <c r="AE31" s="67"/>
      <c r="AF31" s="66"/>
    </row>
    <row r="32" spans="1:32" s="15" customFormat="1" ht="15.75" x14ac:dyDescent="0.25">
      <c r="A32" s="63"/>
      <c r="B32" s="64"/>
      <c r="C32" s="64"/>
      <c r="D32" s="65"/>
      <c r="E32" s="66"/>
      <c r="F32" s="63"/>
      <c r="G32" s="64"/>
      <c r="H32" s="64"/>
      <c r="I32" s="67"/>
      <c r="J32" s="66"/>
      <c r="K32" s="16"/>
      <c r="L32" s="63"/>
      <c r="M32" s="64"/>
      <c r="N32" s="64"/>
      <c r="O32" s="65"/>
      <c r="P32" s="66"/>
      <c r="Q32" s="63"/>
      <c r="R32" s="64"/>
      <c r="S32" s="64"/>
      <c r="T32" s="67"/>
      <c r="U32" s="66"/>
      <c r="W32" s="63"/>
      <c r="X32" s="64"/>
      <c r="Y32" s="64"/>
      <c r="Z32" s="65"/>
      <c r="AA32" s="66"/>
      <c r="AB32" s="63"/>
      <c r="AC32" s="64"/>
      <c r="AD32" s="64"/>
      <c r="AE32" s="67"/>
      <c r="AF32" s="66"/>
    </row>
    <row r="33" spans="1:32" s="15" customFormat="1" ht="15.75" x14ac:dyDescent="0.25">
      <c r="A33" s="63"/>
      <c r="B33" s="64"/>
      <c r="C33" s="64"/>
      <c r="D33" s="65"/>
      <c r="E33" s="66"/>
      <c r="F33" s="63"/>
      <c r="G33" s="64"/>
      <c r="H33" s="64"/>
      <c r="I33" s="67"/>
      <c r="J33" s="66"/>
      <c r="K33" s="16"/>
      <c r="L33" s="63"/>
      <c r="M33" s="64"/>
      <c r="N33" s="64"/>
      <c r="O33" s="65"/>
      <c r="P33" s="66"/>
      <c r="Q33" s="63"/>
      <c r="R33" s="64"/>
      <c r="S33" s="64"/>
      <c r="T33" s="67"/>
      <c r="U33" s="66"/>
      <c r="W33" s="63"/>
      <c r="X33" s="64"/>
      <c r="Y33" s="64"/>
      <c r="Z33" s="65"/>
      <c r="AA33" s="66"/>
      <c r="AB33" s="63"/>
      <c r="AC33" s="64"/>
      <c r="AD33" s="64"/>
      <c r="AE33" s="67"/>
      <c r="AF33" s="66"/>
    </row>
    <row r="34" spans="1:32" s="15" customFormat="1" ht="15.75" x14ac:dyDescent="0.25">
      <c r="A34" s="63"/>
      <c r="B34" s="64"/>
      <c r="C34" s="64"/>
      <c r="D34" s="65"/>
      <c r="E34" s="66"/>
      <c r="F34" s="63"/>
      <c r="G34" s="64"/>
      <c r="H34" s="64"/>
      <c r="I34" s="67"/>
      <c r="J34" s="66"/>
      <c r="K34" s="16"/>
      <c r="L34" s="63"/>
      <c r="M34" s="64"/>
      <c r="N34" s="64"/>
      <c r="O34" s="65"/>
      <c r="P34" s="66"/>
      <c r="Q34" s="63"/>
      <c r="R34" s="64"/>
      <c r="S34" s="64"/>
      <c r="T34" s="67"/>
      <c r="U34" s="66"/>
      <c r="W34" s="63"/>
      <c r="X34" s="64"/>
      <c r="Y34" s="64"/>
      <c r="Z34" s="65"/>
      <c r="AA34" s="66"/>
      <c r="AB34" s="63"/>
      <c r="AC34" s="64"/>
      <c r="AD34" s="64"/>
      <c r="AE34" s="67"/>
      <c r="AF34" s="66"/>
    </row>
    <row r="35" spans="1:32" s="15" customFormat="1" ht="15.75" x14ac:dyDescent="0.25">
      <c r="A35" s="63"/>
      <c r="B35" s="64"/>
      <c r="C35" s="64"/>
      <c r="D35" s="65"/>
      <c r="E35" s="66"/>
      <c r="F35" s="63"/>
      <c r="G35" s="64"/>
      <c r="H35" s="64"/>
      <c r="I35" s="67"/>
      <c r="J35" s="66"/>
      <c r="K35" s="16"/>
      <c r="L35" s="63"/>
      <c r="M35" s="64"/>
      <c r="N35" s="64"/>
      <c r="O35" s="65"/>
      <c r="P35" s="66"/>
      <c r="Q35" s="63"/>
      <c r="R35" s="64"/>
      <c r="S35" s="64"/>
      <c r="T35" s="67"/>
      <c r="U35" s="66"/>
      <c r="W35" s="63"/>
      <c r="X35" s="64"/>
      <c r="Y35" s="64"/>
      <c r="Z35" s="65"/>
      <c r="AA35" s="66"/>
      <c r="AB35" s="63"/>
      <c r="AC35" s="64"/>
      <c r="AD35" s="64"/>
      <c r="AE35" s="67"/>
      <c r="AF35" s="66"/>
    </row>
    <row r="36" spans="1:32" s="15" customFormat="1" ht="15.75" x14ac:dyDescent="0.25">
      <c r="A36" s="63"/>
      <c r="B36" s="64"/>
      <c r="C36" s="64"/>
      <c r="D36" s="65"/>
      <c r="E36" s="66"/>
      <c r="F36" s="63"/>
      <c r="G36" s="64"/>
      <c r="H36" s="64"/>
      <c r="I36" s="67"/>
      <c r="J36" s="66"/>
      <c r="K36" s="16"/>
      <c r="L36" s="63"/>
      <c r="M36" s="64"/>
      <c r="N36" s="64"/>
      <c r="O36" s="65"/>
      <c r="P36" s="66"/>
      <c r="Q36" s="63"/>
      <c r="R36" s="64"/>
      <c r="S36" s="64"/>
      <c r="T36" s="67"/>
      <c r="U36" s="66"/>
      <c r="W36" s="63"/>
      <c r="X36" s="64"/>
      <c r="Y36" s="64"/>
      <c r="Z36" s="65"/>
      <c r="AA36" s="66"/>
      <c r="AB36" s="63"/>
      <c r="AC36" s="64"/>
      <c r="AD36" s="64"/>
      <c r="AE36" s="67"/>
      <c r="AF36" s="66"/>
    </row>
    <row r="37" spans="1:32" s="15" customFormat="1" ht="15.75" x14ac:dyDescent="0.25">
      <c r="A37" s="63"/>
      <c r="B37" s="64"/>
      <c r="C37" s="64"/>
      <c r="D37" s="65"/>
      <c r="E37" s="66"/>
      <c r="F37" s="63"/>
      <c r="G37" s="64"/>
      <c r="H37" s="64"/>
      <c r="I37" s="67"/>
      <c r="J37" s="66"/>
      <c r="K37" s="16"/>
      <c r="L37" s="63"/>
      <c r="M37" s="64"/>
      <c r="N37" s="64"/>
      <c r="O37" s="65"/>
      <c r="P37" s="66"/>
      <c r="Q37" s="63"/>
      <c r="R37" s="64"/>
      <c r="S37" s="64"/>
      <c r="T37" s="67"/>
      <c r="U37" s="66"/>
      <c r="W37" s="63"/>
      <c r="X37" s="64"/>
      <c r="Y37" s="64"/>
      <c r="Z37" s="65"/>
      <c r="AA37" s="66"/>
      <c r="AB37" s="63"/>
      <c r="AC37" s="64"/>
      <c r="AD37" s="64"/>
      <c r="AE37" s="67"/>
      <c r="AF37" s="66"/>
    </row>
    <row r="38" spans="1:32" s="15" customFormat="1" ht="15.75" x14ac:dyDescent="0.25">
      <c r="A38" s="63"/>
      <c r="B38" s="64"/>
      <c r="C38" s="64"/>
      <c r="D38" s="65"/>
      <c r="E38" s="66"/>
      <c r="F38" s="63"/>
      <c r="G38" s="64"/>
      <c r="H38" s="64"/>
      <c r="I38" s="67"/>
      <c r="J38" s="66"/>
      <c r="K38" s="16"/>
      <c r="L38" s="63"/>
      <c r="M38" s="64"/>
      <c r="N38" s="64"/>
      <c r="O38" s="65"/>
      <c r="P38" s="66"/>
      <c r="Q38" s="63"/>
      <c r="R38" s="64"/>
      <c r="S38" s="64"/>
      <c r="T38" s="67"/>
      <c r="U38" s="66"/>
      <c r="W38" s="63"/>
      <c r="X38" s="64"/>
      <c r="Y38" s="64"/>
      <c r="Z38" s="65"/>
      <c r="AA38" s="66"/>
      <c r="AB38" s="63"/>
      <c r="AC38" s="64"/>
      <c r="AD38" s="64"/>
      <c r="AE38" s="67"/>
      <c r="AF38" s="66"/>
    </row>
    <row r="39" spans="1:32" s="15" customFormat="1" ht="15.75" x14ac:dyDescent="0.25">
      <c r="A39" s="63"/>
      <c r="B39" s="64"/>
      <c r="C39" s="64"/>
      <c r="D39" s="65"/>
      <c r="E39" s="66"/>
      <c r="F39" s="63"/>
      <c r="G39" s="64"/>
      <c r="H39" s="64"/>
      <c r="I39" s="67"/>
      <c r="J39" s="66"/>
      <c r="K39" s="16"/>
      <c r="L39" s="63"/>
      <c r="M39" s="64"/>
      <c r="N39" s="64"/>
      <c r="O39" s="65"/>
      <c r="P39" s="66"/>
      <c r="Q39" s="63"/>
      <c r="R39" s="64"/>
      <c r="S39" s="64"/>
      <c r="T39" s="67"/>
      <c r="U39" s="66"/>
      <c r="W39" s="63"/>
      <c r="X39" s="64"/>
      <c r="Y39" s="64"/>
      <c r="Z39" s="65"/>
      <c r="AA39" s="66"/>
      <c r="AB39" s="63"/>
      <c r="AC39" s="64"/>
      <c r="AD39" s="64"/>
      <c r="AE39" s="67"/>
      <c r="AF39" s="66"/>
    </row>
  </sheetData>
  <mergeCells count="35">
    <mergeCell ref="U11:U15"/>
    <mergeCell ref="W2:AF2"/>
    <mergeCell ref="L2:U2"/>
    <mergeCell ref="U6:U10"/>
    <mergeCell ref="W3:W4"/>
    <mergeCell ref="AB3:AB4"/>
    <mergeCell ref="AA6:AA10"/>
    <mergeCell ref="AF6:AF10"/>
    <mergeCell ref="AA11:AA15"/>
    <mergeCell ref="AF11:AF15"/>
    <mergeCell ref="A2:J2"/>
    <mergeCell ref="A18:J18"/>
    <mergeCell ref="A19:A20"/>
    <mergeCell ref="F19:F20"/>
    <mergeCell ref="L19:L20"/>
    <mergeCell ref="A3:A4"/>
    <mergeCell ref="L3:L4"/>
    <mergeCell ref="J6:J10"/>
    <mergeCell ref="J11:J15"/>
    <mergeCell ref="L18:U18"/>
    <mergeCell ref="Q3:Q4"/>
    <mergeCell ref="P6:P10"/>
    <mergeCell ref="E6:E10"/>
    <mergeCell ref="E11:E15"/>
    <mergeCell ref="F3:F4"/>
    <mergeCell ref="P11:P15"/>
    <mergeCell ref="E27:E31"/>
    <mergeCell ref="J27:J31"/>
    <mergeCell ref="P27:P31"/>
    <mergeCell ref="U27:U31"/>
    <mergeCell ref="Q19:Q20"/>
    <mergeCell ref="E22:E26"/>
    <mergeCell ref="J22:J26"/>
    <mergeCell ref="P22:P26"/>
    <mergeCell ref="U22:U26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18"/>
  <sheetViews>
    <sheetView workbookViewId="0">
      <selection activeCell="Q8" sqref="Q8"/>
    </sheetView>
  </sheetViews>
  <sheetFormatPr baseColWidth="10" defaultRowHeight="15" x14ac:dyDescent="0.25"/>
  <cols>
    <col min="1" max="1" width="19.5703125" customWidth="1"/>
    <col min="2" max="2" width="16.85546875" customWidth="1"/>
    <col min="3" max="4" width="10.42578125" customWidth="1"/>
    <col min="5" max="5" width="11.85546875" bestFit="1" customWidth="1"/>
    <col min="6" max="6" width="10.42578125" customWidth="1"/>
    <col min="7" max="7" width="10.42578125" style="21" customWidth="1"/>
    <col min="8" max="8" width="20" customWidth="1"/>
    <col min="9" max="11" width="11.5703125" bestFit="1" customWidth="1"/>
    <col min="12" max="12" width="11.85546875" bestFit="1" customWidth="1"/>
    <col min="13" max="13" width="11.5703125" bestFit="1" customWidth="1"/>
    <col min="14" max="14" width="7.42578125" customWidth="1"/>
    <col min="15" max="15" width="21.85546875" customWidth="1"/>
    <col min="19" max="19" width="18.140625" customWidth="1"/>
  </cols>
  <sheetData>
    <row r="1" spans="1:20" s="15" customFormat="1" ht="15.75" thickBot="1" x14ac:dyDescent="0.3">
      <c r="G1" s="21"/>
    </row>
    <row r="2" spans="1:20" ht="15.75" x14ac:dyDescent="0.25">
      <c r="A2" s="316" t="s">
        <v>37</v>
      </c>
      <c r="B2" s="46"/>
      <c r="C2" s="46"/>
      <c r="D2" s="46"/>
      <c r="E2" s="46"/>
      <c r="F2" s="47"/>
      <c r="G2" s="45"/>
      <c r="H2" s="319" t="s">
        <v>40</v>
      </c>
      <c r="I2" s="46"/>
      <c r="J2" s="46"/>
      <c r="K2" s="46"/>
      <c r="L2" s="46"/>
      <c r="M2" s="47"/>
      <c r="O2" s="302" t="s">
        <v>40</v>
      </c>
      <c r="P2" s="153"/>
      <c r="Q2" s="154"/>
      <c r="R2" s="154"/>
      <c r="S2" s="154"/>
      <c r="T2" s="155"/>
    </row>
    <row r="3" spans="1:20" ht="15.75" x14ac:dyDescent="0.25">
      <c r="A3" s="317"/>
      <c r="B3" s="152" t="s">
        <v>8</v>
      </c>
      <c r="C3" s="77" t="s">
        <v>41</v>
      </c>
      <c r="D3" s="69"/>
      <c r="E3" s="69">
        <v>24006</v>
      </c>
      <c r="F3" s="33"/>
      <c r="G3" s="45"/>
      <c r="H3" s="320"/>
      <c r="I3" s="324" t="s">
        <v>8</v>
      </c>
      <c r="J3" s="324"/>
      <c r="K3" s="77" t="s">
        <v>41</v>
      </c>
      <c r="L3" s="69">
        <v>12947</v>
      </c>
      <c r="M3" s="33"/>
      <c r="O3" s="303"/>
      <c r="P3" s="325" t="s">
        <v>8</v>
      </c>
      <c r="Q3" s="324"/>
      <c r="R3" s="156" t="s">
        <v>41</v>
      </c>
      <c r="S3" s="152">
        <v>12944</v>
      </c>
      <c r="T3" s="157"/>
    </row>
    <row r="4" spans="1:20" ht="15.75" x14ac:dyDescent="0.25">
      <c r="A4" s="317"/>
      <c r="B4" s="45" t="s">
        <v>9</v>
      </c>
      <c r="C4" s="45"/>
      <c r="D4" s="45"/>
      <c r="E4" s="49">
        <v>43902</v>
      </c>
      <c r="F4" s="33"/>
      <c r="G4" s="45"/>
      <c r="H4" s="320"/>
      <c r="I4" s="168" t="s">
        <v>9</v>
      </c>
      <c r="J4" s="45"/>
      <c r="K4" s="45"/>
      <c r="L4" s="49">
        <v>43902</v>
      </c>
      <c r="M4" s="33"/>
      <c r="O4" s="303"/>
      <c r="P4" s="151" t="s">
        <v>9</v>
      </c>
      <c r="Q4" s="158"/>
      <c r="R4" s="158"/>
      <c r="S4" s="144">
        <v>43902</v>
      </c>
      <c r="T4" s="157"/>
    </row>
    <row r="5" spans="1:20" ht="16.5" thickBot="1" x14ac:dyDescent="0.3">
      <c r="A5" s="318"/>
      <c r="B5" s="322" t="s">
        <v>6</v>
      </c>
      <c r="C5" s="323"/>
      <c r="D5" s="323" t="s">
        <v>65</v>
      </c>
      <c r="E5" s="323" t="s">
        <v>38</v>
      </c>
      <c r="F5" s="165"/>
      <c r="G5" s="45"/>
      <c r="H5" s="321"/>
      <c r="I5" s="305" t="s">
        <v>6</v>
      </c>
      <c r="J5" s="306"/>
      <c r="K5" s="323" t="s">
        <v>65</v>
      </c>
      <c r="L5" s="323"/>
      <c r="M5" s="166"/>
      <c r="O5" s="304"/>
      <c r="P5" s="305" t="s">
        <v>6</v>
      </c>
      <c r="Q5" s="306"/>
      <c r="R5" s="323">
        <v>100</v>
      </c>
      <c r="S5" s="323" t="s">
        <v>38</v>
      </c>
      <c r="T5" s="166"/>
    </row>
    <row r="6" spans="1:20" ht="21" customHeight="1" x14ac:dyDescent="0.25">
      <c r="A6" s="161" t="s">
        <v>5</v>
      </c>
      <c r="B6" s="24">
        <v>1</v>
      </c>
      <c r="C6" s="24">
        <v>2</v>
      </c>
      <c r="D6" s="24">
        <v>3</v>
      </c>
      <c r="E6" s="24">
        <v>4</v>
      </c>
      <c r="F6" s="25">
        <v>5</v>
      </c>
      <c r="G6" s="78"/>
      <c r="H6" s="162" t="s">
        <v>5</v>
      </c>
      <c r="I6" s="164">
        <v>1</v>
      </c>
      <c r="J6" s="164">
        <v>2</v>
      </c>
      <c r="K6" s="164">
        <v>3</v>
      </c>
      <c r="L6" s="164">
        <v>4</v>
      </c>
      <c r="M6" s="167">
        <v>5</v>
      </c>
      <c r="O6" s="135" t="s">
        <v>5</v>
      </c>
      <c r="P6" s="164">
        <v>1</v>
      </c>
      <c r="Q6" s="164">
        <v>2</v>
      </c>
      <c r="R6" s="164">
        <v>3</v>
      </c>
      <c r="S6" s="164">
        <v>4</v>
      </c>
      <c r="T6" s="167">
        <v>5</v>
      </c>
    </row>
    <row r="7" spans="1:20" ht="21" customHeight="1" x14ac:dyDescent="0.25">
      <c r="A7" s="136" t="s">
        <v>7</v>
      </c>
      <c r="B7" s="147">
        <f>100-100.0012</f>
        <v>-1.1999999999972033E-3</v>
      </c>
      <c r="C7" s="147">
        <f>100-100.0005</f>
        <v>-5.0000000000238742E-4</v>
      </c>
      <c r="D7" s="147">
        <f>100-100.0017</f>
        <v>-1.6999999999995907E-3</v>
      </c>
      <c r="E7" s="147">
        <f>100-100.0013</f>
        <v>-1.300000000000523E-3</v>
      </c>
      <c r="F7" s="148">
        <f>100-100.0005</f>
        <v>-5.0000000000238742E-4</v>
      </c>
      <c r="G7" s="79"/>
      <c r="H7" s="163" t="s">
        <v>7</v>
      </c>
      <c r="I7" s="137">
        <f>100-99.9992</f>
        <v>7.9999999999813554E-4</v>
      </c>
      <c r="J7" s="137">
        <f>100-99.999</f>
        <v>1.0000000000047748E-3</v>
      </c>
      <c r="K7" s="137">
        <f>100-99.9994</f>
        <v>6.0000000000570708E-4</v>
      </c>
      <c r="L7" s="137">
        <f>100-99.9994</f>
        <v>6.0000000000570708E-4</v>
      </c>
      <c r="M7" s="138">
        <f>100-99.9993</f>
        <v>6.9999999999481588E-4</v>
      </c>
      <c r="O7" s="136" t="s">
        <v>7</v>
      </c>
      <c r="P7" s="137">
        <f>100-100</f>
        <v>0</v>
      </c>
      <c r="Q7" s="137">
        <f>100-99.9998</f>
        <v>2.0000000000663931E-4</v>
      </c>
      <c r="R7" s="137">
        <f>100-99.9999</f>
        <v>1.0000000000331966E-4</v>
      </c>
      <c r="S7" s="137">
        <f>100-99.9996</f>
        <v>3.9999999999906777E-4</v>
      </c>
      <c r="T7" s="138">
        <f>100-99.9996</f>
        <v>3.9999999999906777E-4</v>
      </c>
    </row>
    <row r="8" spans="1:20" ht="30.75" customHeight="1" x14ac:dyDescent="0.25">
      <c r="A8" s="133" t="s">
        <v>4</v>
      </c>
      <c r="B8" s="159">
        <v>2E-3</v>
      </c>
      <c r="C8" s="159">
        <v>2E-3</v>
      </c>
      <c r="D8" s="159">
        <v>2E-3</v>
      </c>
      <c r="E8" s="159">
        <v>2E-3</v>
      </c>
      <c r="F8" s="160">
        <v>2E-3</v>
      </c>
      <c r="G8" s="80"/>
      <c r="H8" s="50" t="s">
        <v>4</v>
      </c>
      <c r="I8" s="159">
        <v>2E-3</v>
      </c>
      <c r="J8" s="159">
        <v>2E-3</v>
      </c>
      <c r="K8" s="159">
        <v>2E-3</v>
      </c>
      <c r="L8" s="159">
        <v>2E-3</v>
      </c>
      <c r="M8" s="160">
        <v>2E-3</v>
      </c>
      <c r="O8" s="50" t="s">
        <v>4</v>
      </c>
      <c r="P8" s="159">
        <v>2E-3</v>
      </c>
      <c r="Q8" s="159">
        <v>2E-3</v>
      </c>
      <c r="R8" s="159">
        <v>2E-3</v>
      </c>
      <c r="S8" s="159">
        <v>2E-3</v>
      </c>
      <c r="T8" s="160">
        <v>2E-3</v>
      </c>
    </row>
    <row r="9" spans="1:20" s="15" customFormat="1" ht="39.75" customHeight="1" thickBot="1" x14ac:dyDescent="0.3">
      <c r="A9" s="134" t="s">
        <v>3</v>
      </c>
      <c r="B9" s="307" t="s">
        <v>35</v>
      </c>
      <c r="C9" s="308"/>
      <c r="D9" s="308"/>
      <c r="E9" s="308"/>
      <c r="F9" s="309"/>
      <c r="G9" s="81"/>
      <c r="H9" s="51" t="s">
        <v>3</v>
      </c>
      <c r="I9" s="307" t="s">
        <v>52</v>
      </c>
      <c r="J9" s="308"/>
      <c r="K9" s="308"/>
      <c r="L9" s="308"/>
      <c r="M9" s="309"/>
      <c r="O9" s="51" t="s">
        <v>3</v>
      </c>
      <c r="P9" s="307" t="s">
        <v>52</v>
      </c>
      <c r="Q9" s="308"/>
      <c r="R9" s="308"/>
      <c r="S9" s="308"/>
      <c r="T9" s="309"/>
    </row>
    <row r="11" spans="1:20" ht="15.75" customHeight="1" thickBot="1" x14ac:dyDescent="0.3">
      <c r="B11" s="15"/>
      <c r="C11" s="15"/>
      <c r="D11" s="15"/>
      <c r="E11" s="15"/>
      <c r="F11" s="15"/>
    </row>
    <row r="12" spans="1:20" ht="15" customHeight="1" x14ac:dyDescent="0.25">
      <c r="A12" s="310" t="s">
        <v>42</v>
      </c>
      <c r="B12" s="139" t="s">
        <v>8</v>
      </c>
      <c r="C12" s="140"/>
      <c r="D12" s="141" t="s">
        <v>48</v>
      </c>
      <c r="E12" s="139">
        <v>16974</v>
      </c>
      <c r="F12" s="142"/>
      <c r="H12" s="313" t="s">
        <v>40</v>
      </c>
      <c r="I12" s="326" t="s">
        <v>8</v>
      </c>
      <c r="J12" s="327"/>
      <c r="K12" s="140"/>
      <c r="L12" s="139">
        <v>12949</v>
      </c>
      <c r="M12" s="142"/>
    </row>
    <row r="13" spans="1:20" ht="15.75" x14ac:dyDescent="0.25">
      <c r="A13" s="311"/>
      <c r="B13" s="150" t="s">
        <v>9</v>
      </c>
      <c r="C13" s="143"/>
      <c r="D13" s="143"/>
      <c r="E13" s="144">
        <v>43902</v>
      </c>
      <c r="F13" s="145"/>
      <c r="H13" s="314"/>
      <c r="I13" s="150" t="s">
        <v>64</v>
      </c>
      <c r="J13" s="143"/>
      <c r="K13" s="143"/>
      <c r="L13" s="144">
        <v>43902</v>
      </c>
      <c r="M13" s="145"/>
    </row>
    <row r="14" spans="1:20" ht="15.75" thickBot="1" x14ac:dyDescent="0.3">
      <c r="A14" s="312"/>
      <c r="B14" s="323" t="s">
        <v>6</v>
      </c>
      <c r="C14" s="323"/>
      <c r="D14" s="323" t="s">
        <v>50</v>
      </c>
      <c r="E14" s="323"/>
      <c r="F14" s="145"/>
      <c r="H14" s="315"/>
      <c r="I14" s="322" t="s">
        <v>6</v>
      </c>
      <c r="J14" s="323"/>
      <c r="K14" s="323" t="s">
        <v>50</v>
      </c>
      <c r="L14" s="323"/>
      <c r="M14" s="145"/>
    </row>
    <row r="15" spans="1:20" x14ac:dyDescent="0.25">
      <c r="A15" s="146" t="s">
        <v>5</v>
      </c>
      <c r="B15" s="24">
        <v>1</v>
      </c>
      <c r="C15" s="24">
        <v>2</v>
      </c>
      <c r="D15" s="24">
        <v>3</v>
      </c>
      <c r="E15" s="24">
        <v>4</v>
      </c>
      <c r="F15" s="25">
        <v>5</v>
      </c>
      <c r="G15" s="82"/>
      <c r="H15" s="149" t="s">
        <v>5</v>
      </c>
      <c r="I15" s="24">
        <v>1</v>
      </c>
      <c r="J15" s="24">
        <v>2</v>
      </c>
      <c r="K15" s="24">
        <v>3</v>
      </c>
      <c r="L15" s="24">
        <v>4</v>
      </c>
      <c r="M15" s="25">
        <v>5</v>
      </c>
    </row>
    <row r="16" spans="1:20" x14ac:dyDescent="0.25">
      <c r="A16" s="146" t="s">
        <v>7</v>
      </c>
      <c r="B16" s="147">
        <f>100-99.9988</f>
        <v>1.1999999999972033E-3</v>
      </c>
      <c r="C16" s="147">
        <f>100-99.9989</f>
        <v>1.0999999999938836E-3</v>
      </c>
      <c r="D16" s="147">
        <f>100-99.9989</f>
        <v>1.0999999999938836E-3</v>
      </c>
      <c r="E16" s="147">
        <f>100-99.9986</f>
        <v>1.4000000000038426E-3</v>
      </c>
      <c r="F16" s="148">
        <f>100-99.9986</f>
        <v>1.4000000000038426E-3</v>
      </c>
      <c r="G16" s="79"/>
      <c r="H16" s="146" t="s">
        <v>7</v>
      </c>
      <c r="I16" s="147">
        <f>100-99.9999</f>
        <v>1.0000000000331966E-4</v>
      </c>
      <c r="J16" s="147">
        <f>100-99.9998</f>
        <v>2.0000000000663931E-4</v>
      </c>
      <c r="K16" s="147">
        <f>100-99.9996</f>
        <v>3.9999999999906777E-4</v>
      </c>
      <c r="L16" s="147">
        <f>100-99.9991</f>
        <v>9.0000000000145519E-4</v>
      </c>
      <c r="M16" s="148">
        <f>100-99.9991</f>
        <v>9.0000000000145519E-4</v>
      </c>
    </row>
    <row r="17" spans="1:13" ht="30" x14ac:dyDescent="0.25">
      <c r="A17" s="26" t="s">
        <v>4</v>
      </c>
      <c r="B17" s="159">
        <v>2E-3</v>
      </c>
      <c r="C17" s="159">
        <v>2E-3</v>
      </c>
      <c r="D17" s="159">
        <v>2E-3</v>
      </c>
      <c r="E17" s="159">
        <v>2E-3</v>
      </c>
      <c r="F17" s="160">
        <v>2E-3</v>
      </c>
      <c r="G17" s="79"/>
      <c r="H17" s="26" t="s">
        <v>4</v>
      </c>
      <c r="I17" s="159">
        <v>2E-3</v>
      </c>
      <c r="J17" s="159">
        <v>2E-3</v>
      </c>
      <c r="K17" s="159">
        <v>2E-3</v>
      </c>
      <c r="L17" s="159">
        <v>2E-3</v>
      </c>
      <c r="M17" s="160">
        <v>2E-3</v>
      </c>
    </row>
    <row r="18" spans="1:13" ht="34.5" customHeight="1" thickBot="1" x14ac:dyDescent="0.3">
      <c r="A18" s="27" t="s">
        <v>3</v>
      </c>
      <c r="B18" s="307" t="s">
        <v>53</v>
      </c>
      <c r="C18" s="308"/>
      <c r="D18" s="308"/>
      <c r="E18" s="308"/>
      <c r="F18" s="309"/>
      <c r="G18" s="83"/>
      <c r="H18" s="27" t="s">
        <v>3</v>
      </c>
      <c r="I18" s="307" t="s">
        <v>52</v>
      </c>
      <c r="J18" s="308"/>
      <c r="K18" s="308"/>
      <c r="L18" s="308"/>
      <c r="M18" s="309"/>
    </row>
  </sheetData>
  <mergeCells count="23">
    <mergeCell ref="B18:F18"/>
    <mergeCell ref="I18:M18"/>
    <mergeCell ref="I9:M9"/>
    <mergeCell ref="B9:F9"/>
    <mergeCell ref="B14:C14"/>
    <mergeCell ref="D14:E14"/>
    <mergeCell ref="I14:J14"/>
    <mergeCell ref="K14:L14"/>
    <mergeCell ref="I12:J12"/>
    <mergeCell ref="O2:O5"/>
    <mergeCell ref="P5:Q5"/>
    <mergeCell ref="P9:T9"/>
    <mergeCell ref="A12:A14"/>
    <mergeCell ref="H12:H14"/>
    <mergeCell ref="A2:A5"/>
    <mergeCell ref="H2:H5"/>
    <mergeCell ref="B5:C5"/>
    <mergeCell ref="I5:J5"/>
    <mergeCell ref="I3:J3"/>
    <mergeCell ref="P3:Q3"/>
    <mergeCell ref="K5:L5"/>
    <mergeCell ref="D5:E5"/>
    <mergeCell ref="R5:S5"/>
  </mergeCells>
  <pageMargins left="0.7" right="0.7" top="0.75" bottom="0.75" header="0.3" footer="0.3"/>
  <pageSetup orientation="portrait" r:id="rId1"/>
  <ignoredErrors>
    <ignoredError sqref="J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Formato</vt:lpstr>
      <vt:lpstr>REPETIBILIDAD-MARZO 12-2020</vt:lpstr>
      <vt:lpstr>EXACTITUD-MARZO 12-2020</vt:lpstr>
      <vt:lpstr>EXCENTRICIDAD-MARZO 12-2020</vt:lpstr>
      <vt:lpstr>Formato!Área_de_impresión</vt:lpstr>
      <vt:lpstr>'REPETIBILIDAD-MARZO 12-2020'!Área_de_impresión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Faride Fandino Herran</dc:creator>
  <cp:lastModifiedBy>Daniel Díaz Díaz</cp:lastModifiedBy>
  <cp:lastPrinted>2020-11-30T18:09:52Z</cp:lastPrinted>
  <dcterms:created xsi:type="dcterms:W3CDTF">2019-08-12T19:28:02Z</dcterms:created>
  <dcterms:modified xsi:type="dcterms:W3CDTF">2020-12-16T21:19:02Z</dcterms:modified>
</cp:coreProperties>
</file>