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ardona\Downloads\"/>
    </mc:Choice>
  </mc:AlternateContent>
  <bookViews>
    <workbookView xWindow="0" yWindow="0" windowWidth="20490" windowHeight="7365"/>
  </bookViews>
  <sheets>
    <sheet name="PMA" sheetId="6" r:id="rId1"/>
    <sheet name="Instructivo PMA" sheetId="4" r:id="rId2"/>
    <sheet name="Hoja1" sheetId="8" state="hidden" r:id="rId3"/>
  </sheets>
  <definedNames>
    <definedName name="_xlnm.Print_Titles" localSheetId="0">PMA!$8:$10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6" l="1"/>
  <c r="L19" i="6"/>
  <c r="L50" i="6"/>
  <c r="D2" i="8"/>
  <c r="F2" i="8" s="1"/>
  <c r="D5" i="8"/>
  <c r="F5" i="8" s="1"/>
  <c r="D10" i="8"/>
  <c r="F11" i="8" s="1"/>
  <c r="F10" i="8"/>
  <c r="G10" i="8"/>
  <c r="F12" i="8"/>
  <c r="F13" i="8"/>
  <c r="F14" i="8"/>
  <c r="F16" i="8"/>
  <c r="D17" i="8"/>
  <c r="F18" i="8" s="1"/>
  <c r="F17" i="8"/>
  <c r="F20" i="8"/>
  <c r="D22" i="8"/>
  <c r="F22" i="8"/>
  <c r="D23" i="8"/>
  <c r="F23" i="8" s="1"/>
  <c r="D28" i="8"/>
  <c r="F29" i="8" s="1"/>
  <c r="G29" i="8" s="1"/>
  <c r="F28" i="8"/>
  <c r="D31" i="8"/>
  <c r="F31" i="8"/>
  <c r="G31" i="8"/>
  <c r="F32" i="8"/>
  <c r="F33" i="8"/>
  <c r="F34" i="8"/>
  <c r="F35" i="8"/>
  <c r="D36" i="8"/>
  <c r="F36" i="8" s="1"/>
  <c r="D38" i="8"/>
  <c r="F38" i="8"/>
  <c r="D39" i="8"/>
  <c r="F39" i="8"/>
  <c r="F40" i="8"/>
  <c r="D41" i="8"/>
  <c r="F41" i="8" s="1"/>
  <c r="L48" i="6"/>
  <c r="L47" i="6"/>
  <c r="F61" i="6" s="1"/>
  <c r="L45" i="6"/>
  <c r="L40" i="6"/>
  <c r="L37" i="6"/>
  <c r="L32" i="6"/>
  <c r="L31" i="6"/>
  <c r="F56" i="6" s="1"/>
  <c r="E65" i="6" s="1"/>
  <c r="L26" i="6"/>
  <c r="L14" i="6"/>
  <c r="I51" i="6"/>
  <c r="F63" i="6"/>
  <c r="I50" i="6"/>
  <c r="I49" i="6"/>
  <c r="F62" i="6"/>
  <c r="I48" i="6"/>
  <c r="I47" i="6"/>
  <c r="I46" i="6"/>
  <c r="F60" i="6"/>
  <c r="I45" i="6"/>
  <c r="I44" i="6"/>
  <c r="I43" i="6"/>
  <c r="I42" i="6"/>
  <c r="I41" i="6"/>
  <c r="F59" i="6"/>
  <c r="I40" i="6"/>
  <c r="I39" i="6"/>
  <c r="I38" i="6"/>
  <c r="F58" i="6"/>
  <c r="I37" i="6"/>
  <c r="I36" i="6"/>
  <c r="I35" i="6"/>
  <c r="I34" i="6"/>
  <c r="I33" i="6"/>
  <c r="F57" i="6"/>
  <c r="I32" i="6"/>
  <c r="I31" i="6"/>
  <c r="I30" i="6"/>
  <c r="I29" i="6"/>
  <c r="I28" i="6"/>
  <c r="I27" i="6"/>
  <c r="F55" i="6"/>
  <c r="I26" i="6"/>
  <c r="I25" i="6"/>
  <c r="I24" i="6"/>
  <c r="I23" i="6"/>
  <c r="I22" i="6"/>
  <c r="I21" i="6"/>
  <c r="I20" i="6"/>
  <c r="F54" i="6"/>
  <c r="I19" i="6"/>
  <c r="I18" i="6"/>
  <c r="I17" i="6"/>
  <c r="I16" i="6"/>
  <c r="I15" i="6"/>
  <c r="F53" i="6"/>
  <c r="I14" i="6"/>
  <c r="I13" i="6"/>
  <c r="I12" i="6"/>
  <c r="F52" i="6"/>
  <c r="I11" i="6"/>
  <c r="F25" i="8" l="1"/>
  <c r="F7" i="8"/>
  <c r="F42" i="8"/>
  <c r="F37" i="8"/>
  <c r="F27" i="8"/>
  <c r="F24" i="8"/>
  <c r="F19" i="8"/>
  <c r="G19" i="8" s="1"/>
  <c r="G43" i="8" s="1"/>
  <c r="F6" i="8"/>
  <c r="F3" i="8"/>
  <c r="F43" i="8" s="1"/>
  <c r="F26" i="8"/>
  <c r="G26" i="8" s="1"/>
  <c r="F8" i="8"/>
  <c r="D43" i="8"/>
  <c r="F30" i="8"/>
  <c r="G30" i="8" s="1"/>
  <c r="F4" i="8"/>
  <c r="F21" i="8"/>
  <c r="F15" i="8"/>
  <c r="F9" i="8"/>
</calcChain>
</file>

<file path=xl/sharedStrings.xml><?xml version="1.0" encoding="utf-8"?>
<sst xmlns="http://schemas.openxmlformats.org/spreadsheetml/2006/main" count="548" uniqueCount="294">
  <si>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</si>
  <si>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</si>
  <si>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</si>
  <si>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</si>
  <si>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</si>
  <si>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</si>
  <si>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</si>
  <si>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</si>
  <si>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</si>
  <si>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</si>
  <si>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</si>
  <si>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</si>
  <si>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</si>
  <si>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</si>
  <si>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</si>
  <si>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</si>
  <si>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</si>
  <si>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</si>
  <si>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</si>
  <si>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</si>
  <si>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</si>
  <si>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</si>
  <si>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</si>
  <si>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</si>
  <si>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</si>
  <si>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</si>
  <si>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</si>
  <si>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</si>
  <si>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</si>
  <si>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</si>
  <si>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</si>
  <si>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</si>
  <si>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</si>
  <si>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</si>
  <si>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Acción 11</t>
  </si>
  <si>
    <t>Acción 12</t>
  </si>
  <si>
    <t>CUMPLIMIENTO DEL PLAN DE MEJORAMIENTO</t>
  </si>
  <si>
    <t>sobre 100%</t>
  </si>
  <si>
    <t>Seguimiento AGN</t>
  </si>
  <si>
    <t>Plan de Mejoramiento</t>
  </si>
  <si>
    <t>OBSERVACIONES</t>
  </si>
  <si>
    <t>Fecha y número de Acta de aprobación del PMA</t>
  </si>
  <si>
    <t>N° INFORME DE SEGUIMIENTO Y FECHA</t>
  </si>
  <si>
    <t>N°. DE ACCIÓN</t>
  </si>
  <si>
    <t>ACCION 1</t>
  </si>
  <si>
    <t xml:space="preserve">ACCION 2 </t>
  </si>
  <si>
    <t>ACCION 3</t>
  </si>
  <si>
    <t>ACCION 4</t>
  </si>
  <si>
    <t>ACCION 5</t>
  </si>
  <si>
    <t>ACCION 6</t>
  </si>
  <si>
    <t>ACCION 7</t>
  </si>
  <si>
    <t>ACCION 8</t>
  </si>
  <si>
    <t>ACCION 9</t>
  </si>
  <si>
    <t>ACCION 10</t>
  </si>
  <si>
    <t>ACCION 11</t>
  </si>
  <si>
    <t>ACCION 12</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</si>
  <si>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</si>
  <si>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</si>
  <si>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</si>
  <si>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</si>
  <si>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</si>
  <si>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</si>
  <si>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</si>
  <si>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</si>
  <si>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</si>
  <si>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</si>
  <si>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</si>
  <si>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</si>
  <si>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</si>
  <si>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</si>
  <si>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</si>
  <si>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</si>
  <si>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</si>
  <si>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</si>
  <si>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</si>
  <si>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</si>
  <si>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</si>
  <si>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</si>
  <si>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</si>
  <si>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</si>
  <si>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</si>
  <si>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</si>
  <si>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</si>
  <si>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</si>
  <si>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</si>
  <si>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</si>
  <si>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Formular la política de gestión documental</t>
  </si>
  <si>
    <t>Formular, aprobar y convalidar las Tablas de Retención Documental (TRD) y Cuadros de Clasificación Documental (CCD)</t>
  </si>
  <si>
    <t>Elaborar y aprobar el Programa de Gestión Documental (PGD)</t>
  </si>
  <si>
    <t>Elaboración de los Inventarios documentales (Formato Único de Inventario Documental - FUID)</t>
  </si>
  <si>
    <t>Modelo de Requisitos para la Gestión de Documentos Electrónicos</t>
  </si>
  <si>
    <t>Capacitar al personal de archivo</t>
  </si>
  <si>
    <t>Aplicación del procedimiento en el área de correspondencia</t>
  </si>
  <si>
    <t>Numeración y desripción de los actos administrativos</t>
  </si>
  <si>
    <t>Elaborar e implementar el Sistema Integrado de Conservación Documental</t>
  </si>
  <si>
    <t>Elaborar y tramitar la firma y publicidad de la Resolución de aprobación de la Política de Gestión Documental</t>
  </si>
  <si>
    <t>Levantar los inventarios documentales de los archivos de gestión satélites</t>
  </si>
  <si>
    <t>Levantar los inventarios documentales del archivo de gestión centralizado</t>
  </si>
  <si>
    <t>Levantar los inventarios documentales del archivo central</t>
  </si>
  <si>
    <t>Levantar los inventarios documentales de los archivo histórico</t>
  </si>
  <si>
    <t>Actualizar el procedimiento para la producción, registro y control de actos administrativos Resoluciones</t>
  </si>
  <si>
    <t>Elaborar la política de gestión documental, de acuerdo con las normas. Presentar la política de Gestión Documental ante el Comité Institucional de Gestión y Desempeño y lograr su aprobación y difusión a este nivel.</t>
  </si>
  <si>
    <t>Procedimiento actualizado y aprobado</t>
  </si>
  <si>
    <t>Documento "Política de Gestión Documental" aprobada por el CIGD</t>
  </si>
  <si>
    <t>Resolución de aprobación y adopción de Política de Gestión Documental firmada y publicada</t>
  </si>
  <si>
    <t>TRD de todas las dependencias del IDEAM aprobadas por el CIGD</t>
  </si>
  <si>
    <t>Definir una propuesta de modelo de requisitos funcionales y no funcionales por etapas, para un sistema de gestión de documentos electrónicos de archivo</t>
  </si>
  <si>
    <t>Modelo de requisitos funcionales y no funcionales por etapas para un SGDEA</t>
  </si>
  <si>
    <t xml:space="preserve">En coordianción con el Grupo de Administración y Desarrollo de Talento Humano y Grupo de Comunicaciones, elaborar e implementar estrategias de difusión y sensibilización archivística para los servidores en general de la entidad, para el año 2020 </t>
  </si>
  <si>
    <t xml:space="preserve">Elaborar, aprobara e implementar el Sistema Integrado de conservación del IDEAM (en conjunto planes, programas y formatos)  en concordancia con los Acuerdo 049 y 50 de 2000 y 06 de 2014. </t>
  </si>
  <si>
    <t>Planes y programas del SIC en proceso de implementación en los archvios del IDEAM</t>
  </si>
  <si>
    <t>Recursos</t>
  </si>
  <si>
    <t xml:space="preserve">Difusión - La política de gestión documental es la voluntad de querer adoptar como propia una directriz institucional que debe ser acatada y entendida como uno de los valores institucionales, por todos los servidores del IDEAM, por tanto requiere ser divulgada desde la Alta Dirección, desde la Oficina de Planeación velar por su implementación y desde la OCI asegurar el cumplimiento a todo nivel.  </t>
  </si>
  <si>
    <t>Resolución firmada</t>
  </si>
  <si>
    <t>Levantamiento de información institucional</t>
  </si>
  <si>
    <t>Análisis de la información institucional, levantamiento de encuestas y entrevistas con Jefes de las dependencias</t>
  </si>
  <si>
    <t>Presentación de las TRD del IDEAM al AGN para convalidación y anotación en el Registro Único de Series Documentales</t>
  </si>
  <si>
    <t>Comunicados
Actas de reuniones
Listas de asistencia</t>
  </si>
  <si>
    <t>Cuadro de Clasificación Documental del IDEAM aprobado por el CIGD</t>
  </si>
  <si>
    <t>Diagnóstico de la Gestión Documental en el IDEAM
Revisión Informes de auditoría, inspección y vigilancia
Plan de trabajo para actualización del PGD para documentos físicos</t>
  </si>
  <si>
    <t>Diagnóstico de la Gestión de Documentos Electrónicos en el IDEAM
Revisión Informes de auditoría, inspección y vigilancia
Plan de trabajo para la elaboración de un PGDEA para el IDEAM</t>
  </si>
  <si>
    <t>Elaboración y desarrollo de plan de trabajo para la difusión e implementación del PGD del IDEAM, para documentos físicos</t>
  </si>
  <si>
    <t>Desarrollar las actividades para la elaboración del PGDEA del IDEAM y aprobación por el Comité Institucional de Gestión y Desempeño del IDEAM</t>
  </si>
  <si>
    <t xml:space="preserve">Documento PGD revisado por SG y aprobado por el CIGD y Resolución de adopción firmada </t>
  </si>
  <si>
    <t>Plan de trabajo aprobado por Secretaría General</t>
  </si>
  <si>
    <t>PGD aprobado por el CIGD - Resolución publicada</t>
  </si>
  <si>
    <t xml:space="preserve">Plan de trabajo aprobado </t>
  </si>
  <si>
    <t>Inventario Publicado</t>
  </si>
  <si>
    <t>Documento PGDEA revisado por SG y aprobado por el CIGD y resolución de adopción firmada</t>
  </si>
  <si>
    <t>PGDEA aprobado en CIGD y Resolucion publicada</t>
  </si>
  <si>
    <t xml:space="preserve">Elaborar un plan de capacitacion archivística </t>
  </si>
  <si>
    <t>Plan de capacitación archivística</t>
  </si>
  <si>
    <t>Revisar y actualizar los procedimientos, instructivos, lineamientos, formatos,  establecidos para el área de corespondencia</t>
  </si>
  <si>
    <t>Procedimientos, instructivos, lineamientos, formatos, actualizados y publicados</t>
  </si>
  <si>
    <t>Elaboración de Tablas de valoración Documentales, presentanción y aprobación por el Comité Institucional de Gestión y Desempeño del IDEAM</t>
  </si>
  <si>
    <t>Presentación de las TVD ante el AGN para la convalidación</t>
  </si>
  <si>
    <t>Implementación de las TVD aplicando los procedimientos establecidos</t>
  </si>
  <si>
    <t>Aplicar la metodología establecida por el Archivo General de la Nación para la elaboración de Tablas de Valoración Documental y su implementación en la organización del fondo acumulado del HIMAT anterior a 1993 y por el producido por el IDEAM entre 1994 y 2004 - Acuerdo 02 de 2014
- Plan de trabajo archivístico integral
- Compilación de normatividad
- Historias institucionales
- Cuadros de Clasificación
- Propuesta de TVD</t>
  </si>
  <si>
    <t>Tablas de Valoración Documental aprobadas por el CIGD del IDEAM</t>
  </si>
  <si>
    <t xml:space="preserve">Intervenir los fondos documentales acumulados
(estas actividades incluyen los documentos electrónicos o digitales que se encuentran en los computadores de las oficinas y los repositorios digitales.) 
</t>
  </si>
  <si>
    <t>Documentos actualizados y publicados en el SGI</t>
  </si>
  <si>
    <t>T4</t>
  </si>
  <si>
    <t>T5</t>
  </si>
  <si>
    <t>T6</t>
  </si>
  <si>
    <t>T7</t>
  </si>
  <si>
    <t>Implementación del SIC</t>
  </si>
  <si>
    <t>INSTITUTO DE HIDROLOGIA METEOROLOGÍA Y ESTUDIOS AMBIENTALES - IDEAM</t>
  </si>
  <si>
    <t>YOLANDA GONZÁLEZ HERNANDEZ - DIRECTORA GENERAL</t>
  </si>
  <si>
    <t>830000602-5</t>
  </si>
  <si>
    <t>Levantar los inventarios documentales de archivo de gestión de Áreas Operativas</t>
  </si>
  <si>
    <t>Desarrollar los procedimientos, metodología y trámites establecidos en el acuerdo 04 de 2019 para la elaboración, aprobación por el CIGD, de la TRD para todas las dependencias del IDEAM.</t>
  </si>
  <si>
    <t>TRD de todas las dependencias del IDEAM presentadas al AGN para convalidación y
Registro en el RUSD</t>
  </si>
  <si>
    <t>Informe de capacitación realizada
Lista de asistencia</t>
  </si>
  <si>
    <t>Desarrollar capacitación,  divulgación y seguimiento, del procedimiento para la producción, registro y control de actos administrativos Resoluciones</t>
  </si>
  <si>
    <t>Informe de capacitación realizada</t>
  </si>
  <si>
    <t>Tiempo: Equipo de trabajo Grupo de Gestión Documental</t>
  </si>
  <si>
    <t>Equipo de trabajo Grupo de Grupo de Gestión Documental</t>
  </si>
  <si>
    <t>Circular 
Notas de difusión y divulgación</t>
  </si>
  <si>
    <t>Informe listado de normas halladas sobre la normatividad que establece la estructura organico-funcional del IDEAM 
Normatividad general sobre TRD</t>
  </si>
  <si>
    <t>Diagnóstico de gestión documental del IDEAM revisado por Secretaría General</t>
  </si>
  <si>
    <t>Cominicaciones y notas de difusión y divulgación</t>
  </si>
  <si>
    <t>Diagnóstico de GDEA del IDEAM revisado por Secretaría General</t>
  </si>
  <si>
    <t>Notas, informe de capacitación</t>
  </si>
  <si>
    <t>Inventario de archivos de gestión satélites actualizados y publicados</t>
  </si>
  <si>
    <t>Inventario de archivos de gestión de áreas operativas actualizados y publicados</t>
  </si>
  <si>
    <t>Inventario de archivos de gestión centralizado actualizado y publicado</t>
  </si>
  <si>
    <t>Inventario de archivo central actualizado y publicado</t>
  </si>
  <si>
    <t>Inventario archivo histórico actualizado y publicado</t>
  </si>
  <si>
    <t>Promover la participación en eventos de capacitación realizados por el AGN para el personal del IDEAM en especial el personal de Gestión Documental, en temas relacionados con la Gestión de Documentos físicos y electrónicos, PGD, TRD, PINAR, etc.</t>
  </si>
  <si>
    <t>Horas de capacitación para el personal del IDEAM, dictados por personal especializado del AGN, en las instalaciones del IDEAM.</t>
  </si>
  <si>
    <t xml:space="preserve">En Coordianción con el Grupo de Administración y Desarrollo de Talento Humano, elaborar e implementar el programa de capacitación archivística para los servidores del IDEAM de las Áreas operativas, para el año 2020 </t>
  </si>
  <si>
    <t>Presentaciones publicadas
Informes de avance</t>
  </si>
  <si>
    <t>Revisar, derogar o actualizar las normas que adoptaron orfeo como un sistema de gestión de documentos electrónicos, circulares y normas que en su momento adoptaron política cero papel IDEAM.</t>
  </si>
  <si>
    <t>Expedición del documento que deroga o actualiza la norma</t>
  </si>
  <si>
    <t>Desarrollar inducción, capacitación y seguimiento en la implementación de los procedimientos para el registro, radicación, distrubución y control de las comunicaciones oficiales en el IDEAM. (dirigido a todo el personal del IDEAM)</t>
  </si>
  <si>
    <t>Informe de las actividades de capacitación y seguimiento a la implementación de los procedimientos y formatos</t>
  </si>
  <si>
    <t>Diagnóstico e inventario de documentos electrónicos y digitales que se encuentran en orfeo (el inventario de documentos físicos ya se hizo en el púnto 4)</t>
  </si>
  <si>
    <t>diagnóstico e Inventario de documentos electrónicos y digitales (1993 a 2020)</t>
  </si>
  <si>
    <t>Tablas de Valoración Documental y anexos de acuerdo con la norma</t>
  </si>
  <si>
    <t>Tablas de Valoración Documental presentadas por el CIGD del IDEAM al AGN</t>
  </si>
  <si>
    <t>Informes de implementación de las TVD</t>
  </si>
  <si>
    <t>Aplicar procesos archivísticos para la organziación documental, en los diferentes soportes y en las diferentes fases del ciclo vital, en atención a los principios de procedencia y orden original.</t>
  </si>
  <si>
    <t>Aplicar las Tablas de Valoración Documental del IDEAM</t>
  </si>
  <si>
    <t xml:space="preserve">Gestionar los expedientes electrónicos
</t>
  </si>
  <si>
    <t>Organización de expedientes o archivos electrónicos que se encuentran en orfeo, de acuerdo con las TVD convalidadas por el AGN</t>
  </si>
  <si>
    <t>SIC implementado parcialmente</t>
  </si>
  <si>
    <t>Planes, programas, procedimientos, formatos, manuales e instructivos, del SIC aprobados por el CIGD</t>
  </si>
  <si>
    <t>Planes, programas, procedimientos, formatos, manuales e instructivos, del SIC publicados en el SIG</t>
  </si>
  <si>
    <t>Informe</t>
  </si>
  <si>
    <t>Informe de TVD implementada</t>
  </si>
  <si>
    <t>Aplicar las Tablas de Retención Documental del IDEAM siguiendo los Acuerdos 42 de 2002 y 05 de 2013</t>
  </si>
  <si>
    <t>Informes de TRD implementada</t>
  </si>
  <si>
    <t>Carta de envio al AGN</t>
  </si>
  <si>
    <t>Acta de CIGD</t>
  </si>
  <si>
    <t>TVD</t>
  </si>
  <si>
    <t>Informe de diagnóstico</t>
  </si>
  <si>
    <t>Informes</t>
  </si>
  <si>
    <t>Documento normativo</t>
  </si>
  <si>
    <t>Documento presentado en CIGD - Acta de comité</t>
  </si>
  <si>
    <t>informe de capacitación</t>
  </si>
  <si>
    <t>Diagnóstico revisado</t>
  </si>
  <si>
    <t>Carta de envío</t>
  </si>
  <si>
    <t>TRD firmadas - Acta de CIGD</t>
  </si>
  <si>
    <t>Cuadro de clasificación firmado - Acta de CIGD</t>
  </si>
  <si>
    <t>FECHA DE CIERRE HALLAZGO</t>
  </si>
  <si>
    <t>Diseñar, elaborar y desarrollo un plan de trabajo para la difusión e implementación del Programa de Gestión de Gestión de Documentos Electronicos - PGDEA en el IDEAM</t>
  </si>
  <si>
    <t>Acta No. 21 del 15 de mayo de 2020 Acta de Comité Institucional de Gestión y Desempeño</t>
  </si>
  <si>
    <t>Desarrollar las actividades para la actualización del PGD para documentos físicos de acuerdo con los requerimientos del AGN, Control interno y la Normativa, y aprobación por el Comité Institucional de Gestión y Desempeño del IDEAM.
Elaboración y difusión de la Resolución de adopción del PGD en el IDEAM.</t>
  </si>
  <si>
    <r>
      <rPr>
        <b/>
        <sz val="11"/>
        <rFont val="Arial"/>
        <family val="2"/>
      </rPr>
      <t>Formulación de la Política de Gestión Documental.</t>
    </r>
    <r>
      <rPr>
        <sz val="11"/>
        <rFont val="Arial"/>
        <family val="2"/>
      </rPr>
      <t xml:space="preserve">
El IDEAM cuenta con una política para la gestión de documentos físicos, sin embargo, no ha formulado política para los documentos digitales y/o electrónicos de archivo, que cumpla con los estándares definidos en el artículo 2.8.2.5.6 del Decreto 1080 de 2015 y por ende posiblemente incumple lo establecido en la norma que antecede</t>
    </r>
  </si>
  <si>
    <r>
      <rPr>
        <b/>
        <sz val="11"/>
        <rFont val="Arial"/>
        <family val="2"/>
      </rPr>
      <t>Formulación, Aprobación y Convalidación de las Tablas de Retención Documental (TRD) y Cuadros de Clasificación Documental (CCD)</t>
    </r>
    <r>
      <rPr>
        <sz val="11"/>
        <rFont val="Arial"/>
        <family val="2"/>
      </rPr>
      <t xml:space="preserve">
El IDEAM posiblemente incumple con lo establecido en el Título I, II, IV y V del Acuerdo 04 de 2019 al no contar con Tablas de Retención Documental - TRD y Cuadros de Clasificación Documental - CCD, evaluados y convalidados de acuerdo con la estructura orgánico funcional vigente</t>
    </r>
  </si>
  <si>
    <r>
      <rPr>
        <b/>
        <sz val="11"/>
        <rFont val="Arial"/>
        <family val="2"/>
      </rPr>
      <t>Elaboración y aprobación del Programa de Gestión Documental (PGD)</t>
    </r>
    <r>
      <rPr>
        <sz val="11"/>
        <rFont val="Arial"/>
        <family val="2"/>
      </rPr>
      <t xml:space="preserve">
El IDEAM cuenta un Programa de Gestión Documental -PGD, elaborado, aprobado y publicado, evidenciándose así el cumplimiento a los artículos 2.8.2.5.10, 2.8.2.5.11 y 2.8.2.5.12 del Decreto 1080 de 2015 y el Artículo 15 de la Ley 1712 de 2014. Sin embargo, no contemplo la implementación del programa específico de auditoría y control, evidenciándose un posible incumplimiento al artículo 2.8.2.5.13 del Decreto 1080 de 2015, requiriéndose actualización del PGD, de conformidad con el artículo 2.8.5.2 del Decreto 1080 de 2015. 
</t>
    </r>
  </si>
  <si>
    <r>
      <rPr>
        <b/>
        <sz val="11"/>
        <rFont val="Arial"/>
        <family val="2"/>
      </rPr>
      <t>Elaboración de los inventarios documentales (Formato Único de Inventario Documental - (FUID)</t>
    </r>
    <r>
      <rPr>
        <sz val="11"/>
        <rFont val="Arial"/>
        <family val="2"/>
      </rPr>
      <t xml:space="preserve">
El Instituto de Hidrología, Meteorología y Estudios Ambientales, en su gran mayoría no cuenta con inventarios de archivos en los archivos de gestión, ni con inventarios de transferencias primarias.
La entidad argumento que está aplicando la política de “cero papel” y que aplican el documento el electrónico, pero a la fecha la entidad no cuenta con la gestión de documento electrónico de archivo, tampoco cuenta con firma electrónica y no cuenta con inventarios documentales de los documentos que tienen como digitales.
Se evidencian los inventarios documentales de los archivos de gestión y central. Por lo tanto, el IDEAM posiblemente incumple con lo reglamentado en el artículo 7° del Acuerdo 042 de 2002 y Artículo 13 de la Ley 1712 de 2014 al no contar con la totalidad de los inventarios de la producción documental en los archivos de gestión y central.</t>
    </r>
  </si>
  <si>
    <r>
      <rPr>
        <b/>
        <sz val="11"/>
        <rFont val="Arial"/>
        <family val="2"/>
      </rPr>
      <t>Modelo de Requisitos para la Gestión de Documentos Electrónicos.</t>
    </r>
    <r>
      <rPr>
        <sz val="11"/>
        <rFont val="Arial"/>
        <family val="2"/>
      </rPr>
      <t xml:space="preserve">
El IDEAM posiblemente incumple con establecido en el literal f) artículo 2.8.2.5.8 del Decreto 1080 de 2015 al no contar con el modelo de requisitos para la gestión documentos electrónicos articulado con los programas específicos del PGD.</t>
    </r>
  </si>
  <si>
    <r>
      <rPr>
        <b/>
        <sz val="11"/>
        <rFont val="Arial"/>
        <family val="2"/>
      </rPr>
      <t>Capacitación del Personal de Archivo.</t>
    </r>
    <r>
      <rPr>
        <sz val="11"/>
        <rFont val="Arial"/>
        <family val="2"/>
      </rPr>
      <t xml:space="preserve">
Analizado el PIC 2020, se evidenció que la entidad no contempló temas específicos en gestión documental para ser desarrollados en la presente vigencia. Dentro de la priorización para la inversión del rubro para PIC 2020 se observó contemplada la suma de cien millones de pesos ($ 100.000.000) y manifiestan que las Capacitaciones que se prioricen por el Comité de Gestión y Desempeño serán según las necesidades de capacitación y los recursos disponibles del IDEAM.
No se observó el cronograma de capacitación para la vigencia 2020.
Durante los recorridos por las áreas y archivo centralizado de gestión del IDEAM se observó falta de capacitación archivística sobre gestión documental y aplicación de Tablas de Retención Documental, así como en el adecuado uso del sistema Orfeo de acuerdo con las funcionalidades y capacidades del mismo, toda vez que no se evidenció la conformación de expedientes respetando el principio de procedencia y de orden.
El IDEAM debe elaborar y dar cumplimiento al cronograma de capacitación archivística vigencia 2020, toda vez que tiene la obligación de capacitar y actualizar a los funcionarios de archivo en programas y áreas relacionadas con su labor, en cumplimiento del artículo 2.8.2.5.14 del Decreto 1080 de 2015. Posiblemente incumple.
</t>
    </r>
  </si>
  <si>
    <r>
      <rPr>
        <b/>
        <sz val="11"/>
        <rFont val="Arial"/>
        <family val="2"/>
      </rPr>
      <t>Aplicación de procedimientos en el área de correspondencia.</t>
    </r>
    <r>
      <rPr>
        <sz val="11"/>
        <rFont val="Arial"/>
        <family val="2"/>
      </rPr>
      <t xml:space="preserve">
En el área de correspondencia se evidencia que:
 No se lleva consecutivo de comunicaciones oficiales de entrada
 No se lleva consecutivo de comunicaciones oficiales de salida
 No se lleva consecutivo de comunicaciones oficiales internas
 La documentación producto de trámites administrativos se radican como de entrada.
 Le estampan a las comunicaciones de salida un sello con la fecha en que la dependencia baja el documento a correspondencia.
 No se lleva control de la producción documental por separado de las comunicaciones externas, trámite administrativo, radicados, memorados salida, no están siendo separadas de la producción administrativa.
 En el área de correspondencia se guarda documentación radicada de toda la entidad en cajas y carpetas que no han sido entregadas para sus procesos archivísticos donde corresponda hacerse.
 No se está asociando los anexos de las comunicaciones que ingresa o salen de la entidad, en el sistema Orfeo.
 En la radicación de los correos electrónicos no se está adjuntando los anexos en el Sistema Orfeo.
 No cuenta con un mueble que permita hacer una correcta clasificación de los tipos de comunicaciones entrada, salida, dependencia o área a la que corresponda.
 La herramienta permite evidenciar el registro de entrada, pero no se controla mediante planilla para llevar el consecutivo de comunicaciones oficiales como series documental propia de la unidad de correspondencia.
En conclusión, el IDEAM posiblemente incumple con los artículos tercero, cuarto, séptimo, octavo, décimo, décimo primero,décimo segundo y décimo tercero del Acuerdo 060 de 2001, por las razones expuestas anteriormente.
</t>
    </r>
  </si>
  <si>
    <r>
      <rPr>
        <b/>
        <sz val="11"/>
        <rFont val="Arial"/>
        <family val="2"/>
      </rPr>
      <t>Intervención de fondos documentales acumulados</t>
    </r>
    <r>
      <rPr>
        <sz val="11"/>
        <rFont val="Arial"/>
        <family val="2"/>
      </rPr>
      <t xml:space="preserve">
El IDEAM debe tener en cuenta la metodología establecida para la intervención de fondos acumulados, de conformidad con lo señalado en el Acuerdo 02 de 2004, elaborar plan de trabajo archivístico para la intervención de la documentación que recibió del HIMAT y elaborar Tabla de valoración Documental si es el caso. 
Así mismo, elaborar Tabla de valoración Documental para la producción documental ocurrida entre 2004 y 2020 relacionada con las funciones. Por lo tanto, popsiblemente incumple con lo establecido en el Acuerdo 02 de 2004, Acuerdo 04 de 2019, título VII, Artículo 2.8.7.2.6 del Decreto 1080 de 1215, al no contar con tablas de valoración documental para la valoración de fondos acumulados.   </t>
    </r>
  </si>
  <si>
    <r>
      <rPr>
        <b/>
        <sz val="11"/>
        <rFont val="Arial"/>
        <family val="2"/>
      </rPr>
      <t>Gestión de expedientes electrónicos</t>
    </r>
    <r>
      <rPr>
        <sz val="11"/>
        <rFont val="Arial"/>
        <family val="2"/>
      </rPr>
      <t xml:space="preserve">
El IDEAM posiblemente incumple con los artículos 2.8.2.6.1. al 2.8.2.8.3. del decreto 1080 de 2015 y lo descrito en el Acuerdo 02 de 2014, referente al documento electrónico, toda vez que carece de procedimientos para la creación, conformación y gestión de expedientes electrónicos: foliado electrónico, índice electrónico, firma del índice electrónico, metadatos, integridad con series físicas, vínculo archivístico, que garanticen la autenticidad, integridad, inalterabilidad, fiabilidad, disponibilidad de los documentos y expedientes electrónicos y/o conformación de expedientes híbridos.  </t>
    </r>
  </si>
  <si>
    <r>
      <rPr>
        <b/>
        <sz val="11"/>
        <rFont val="Arial"/>
        <family val="2"/>
      </rPr>
      <t>Numeración y descripción de los actos administrativos</t>
    </r>
    <r>
      <rPr>
        <sz val="11"/>
        <rFont val="Arial"/>
        <family val="2"/>
      </rPr>
      <t xml:space="preserve">
El IDEAM presuntamente incumple lo establecido en el artículo 6 del Acuerdo 60 de 2001, respecto a los actos administrativos resoluciones, toda vez que no se lleva un control estricto de la numeración y conformación de expedientes físicos, no se lleva un estricto control de la asignación de los números consecutivos porque éstos están quedando en otros formatos (comisiones).</t>
    </r>
  </si>
  <si>
    <r>
      <rPr>
        <b/>
        <sz val="11"/>
        <rFont val="Arial"/>
        <family val="2"/>
      </rPr>
      <t>Sistema Integrado de Conservación (SIC)</t>
    </r>
    <r>
      <rPr>
        <sz val="11"/>
        <rFont val="Arial"/>
        <family val="2"/>
      </rPr>
      <t xml:space="preserve">
El IDEAM posiblemente incumple lo estipulado en los Acuerdos 049 y 50 de 2000 y Acuerdo 06 de 2014 al no contar con los planes y programas referentes al sistema integrado de conservación, no contar con infraestructura adecuada para el funcionamiento de un archivo central, algunas estanterías están deterioradas, no hay señalización que permita ubicar con rapidez los diferentes equipos para la atención de desastres y las rutas de evacuación en los depósitos, no se realiza saneamiento ambiental, no se controlan las condiciones ambientales evidenciandose riesgo de pérdida de infromación.  </t>
    </r>
  </si>
  <si>
    <t>Análisis de información institucional, encuestas, entrevistas, desarrollo de la metodología para la elaboración y aprobación del Cuadro de Clasificación Documental del IDEAM; incluida la nueva codificación orgánico-funcional</t>
  </si>
  <si>
    <t>Esta actividad tiene previsto su inicio el 10/02/2021.</t>
  </si>
  <si>
    <t>Esta actividad tiene previsto su inicio el 10/04/2021</t>
  </si>
  <si>
    <t>Esta actividad tiene previsto su inicio el 10/02/2021</t>
  </si>
  <si>
    <t>Esta actividad tiene previsto su inicio el 20/07/2021</t>
  </si>
  <si>
    <t>Esta actividad tiene previsto su inicio el 07/07/2021</t>
  </si>
  <si>
    <t>Esta actividad tiene previsto su inicio el 01/01/2022</t>
  </si>
  <si>
    <t>Esta actividad tiene previsto su inicio el 04/04/2022</t>
  </si>
  <si>
    <t>Esta actividad tiene previsto su inicio el 06/06/2022</t>
  </si>
  <si>
    <t>Esta actividad tiene previsto su inicio el 10/01/2021</t>
  </si>
  <si>
    <t>Procedimientos, instructivos, lineamientos, formatos, actualizados y publicados en el SIG</t>
  </si>
  <si>
    <t>Esta actividad tiene previsto su inicio el 01/01/2021</t>
  </si>
  <si>
    <t>Desarrollo del plan de capacitación e Implementación del PGDEA en las dependencias y procesos que generan y administran este tipo de documentos</t>
  </si>
  <si>
    <t>H1</t>
  </si>
  <si>
    <t>H2</t>
  </si>
  <si>
    <t>H3</t>
  </si>
  <si>
    <t>H4</t>
  </si>
  <si>
    <t>H5</t>
  </si>
  <si>
    <t>H6</t>
  </si>
  <si>
    <t>H7</t>
  </si>
  <si>
    <t>H8</t>
  </si>
  <si>
    <t>H9</t>
  </si>
  <si>
    <t>H10</t>
  </si>
  <si>
    <t>H11</t>
  </si>
  <si>
    <t>H12</t>
  </si>
  <si>
    <t>OBSERVACIONES OFICINA DE CONTROL INTERNO, II SEGUIMIENTO</t>
  </si>
  <si>
    <t>CUMPLIDA</t>
  </si>
  <si>
    <t>DEBEN SOLICITAR AJUSTAR EL PRODUCTO,PORQUE EN EL AÑO 1993 NO SE CONTABA CON ORFEO (PENDIENTE 3 SGTOS)</t>
  </si>
  <si>
    <t>SE DEBE CAPACITAR A TODOS LOS FUNCIONARIOS DEL IDEAM, NO SOLO A LOS DEL GRUPO DE GESTION DOCUMENTAL</t>
  </si>
  <si>
    <t>ACTUALIZADOS EN GRAN MEDIDA FORMATOS, PROCEDIMIENTOS Y MANUALES</t>
  </si>
  <si>
    <t>PENDIENTE LISTA DE ASISTENCIA DEL A.O 4, 6 Y 11</t>
  </si>
  <si>
    <t>EJECUCION DEL 50% DEL CONTRATO</t>
  </si>
  <si>
    <t>CONTINUA IGUAL, DURANTE EL TIEMPO DEL II SGTO NO REALIZARON CAPACITACIONES</t>
  </si>
  <si>
    <t>0.83%</t>
  </si>
  <si>
    <t>HAN DESARROLLO MUY POCO DIFUSIÓN Y SENSIBILIZACIÓN</t>
  </si>
  <si>
    <t>PENDIENTE 3 SGTOS</t>
  </si>
  <si>
    <t>recomienda agilizar el levantamiento de los inventarios documentales de los archivos de gestión de áreas operativas</t>
  </si>
  <si>
    <t>recomienda agilizar el levantamiento de los inventarios documentales de los archivos de gestión satélites</t>
  </si>
  <si>
    <t xml:space="preserve"> recomienda ajustarse a lo dispuesto en el Informe de Auditoria del Archivo General de la Nación, pagina 44 y 45 (conclusiones), en lo referente a Documentos electronicos</t>
  </si>
  <si>
    <t>MITAD DE AVANCE</t>
  </si>
  <si>
    <t>CALIFICACIÓN II SGTO</t>
  </si>
  <si>
    <t>DISTIBUCIÓN DE PORCENTAJES</t>
  </si>
  <si>
    <t>HERNAN OSWALDO PARADA ARIAS - PROFESIONAL ESPECIALIZADO, GRADO 13</t>
  </si>
  <si>
    <t>COORDINADOR DE GRUPO DE GESTIÓN DOCUMENTAL</t>
  </si>
  <si>
    <r>
      <rPr>
        <b/>
        <sz val="11"/>
        <rFont val="Arial"/>
        <family val="2"/>
      </rPr>
      <t>Aplicación de procesos archivísticos para la organización documental</t>
    </r>
    <r>
      <rPr>
        <sz val="11"/>
        <rFont val="Arial"/>
        <family val="2"/>
      </rPr>
      <t xml:space="preserve">
En el IDEAM, durante el recorrido de la visita de inspeccion realizada por el Grupo de Inspeccion y Vigilancia del Archivo General de la Nación identificó que en las diferentes áreas donde se produce información propia del desarrollo de sus funciones en formato digital, posiblemente está incumpliendo con lo establecido en el Artículo 2.8.2.7.1. del decreto 1080 de 2015 que señala "es responsabilidad de las Entidades Públicas, cumplir con los elementos esenciales tales como autenticidad, integridad, inalterabilidad, fiabilidad, disponibilidad y conservación que garanticen que los documentos electrónicos mantengan su valor de evidencia a lo largo del ciclo de vida, incluyendo los expedienbtes mixtos (híbridos) digitales y electrónicos" sabiendo que el ssitema ORFEO y las unidades de red no son repositorios documentales.
También se pudo evidenciar que las dependencias entregan la documentación producida al archvio de gestión centralizado, para su respectiva organización y custodia y no están siendo responsables de esa información, debido a que la radican como si fueran comunicaciones externas, asignandoles un número de radicado, para solicitar el documetno para consulta y no se están conformando los expedientes tal como lo establece el Artículo 11 de la ley 594 de 2000, que establece la obligatoriedad de la conformación de los archivos públicos: "el estado está obligado a la creación, organización, preservación y control de los archivos, teniendo en cuenta los principios de procedencia y de orden original, el ciclo vital de los documentos y la normatividad archivística", en concordancia con el acuerdo No. 02 de 2004, mediante el cual se estabelcieron los lineamientos basicos para la organización de fondos documentales acumulados.
A su vez se evidencio que carecen de procesos técnicos de organización, ordenación y descripción, ni cumplen con la preparación física tales como retiro de material abrasivo, depuración y foliación de acuerdo con lo establecido en el Acuerdo 42 de 2002.
Como tampoco de cumple con la conformación de expedientes atendiendo a los principios archivísticos, ni la elaboración de inventarios documentales en el formato FUID por cada una de las series conforme a las TRD según lo estipulado en el Acuerdo 05 de 2012. En consecuencia el IDEAM presuntamente incumple con lo reglamentado en el artículo 11 de la Ley 594 de 2000, Acuerdo 02 de 2004, Acuerdo 42 de 2002 y el acuerdo 05 de 20163, toda vez que se evidenció falenias en la aplicación de los procesos archivísticos de organziación documental. </t>
    </r>
  </si>
  <si>
    <r>
      <t xml:space="preserve">Se evidencia, mediante acta No. 28 de fecha 01-09-2020 del Comité Institucional de Gestión y Desempeño, debidamente firmada por el Presidente del Comité,  Doctor Gilberto Galvis y el Secretario Técnico, Doctor Telly de Jesús Month, que el Grupo de Gestión Documental, elaboró y socializó la Política de Gestión Documental, la cual, fue aprobada por los miembros del  citado Comité.
</t>
    </r>
    <r>
      <rPr>
        <b/>
        <sz val="12"/>
        <color theme="1"/>
        <rFont val="Arial Narrow"/>
        <family val="2"/>
      </rPr>
      <t xml:space="preserve">Actividad cumplida al 100%, fuera de la fecha establecida. </t>
    </r>
  </si>
  <si>
    <r>
      <rPr>
        <b/>
        <sz val="12"/>
        <color theme="1"/>
        <rFont val="Arial Narrow"/>
        <family val="2"/>
      </rPr>
      <t>Actividad cumplida al 100%</t>
    </r>
    <r>
      <rPr>
        <sz val="12"/>
        <color theme="1"/>
        <rFont val="Arial Narrow"/>
        <family val="2"/>
      </rPr>
      <t>, durante el primer seguimiento realizado por la Oficina de Control Interno y enviado al Archivo General de la Nación mediante radicado No 20201030000181 del 24-09-2020.</t>
    </r>
  </si>
  <si>
    <r>
      <t xml:space="preserve">El Grupo de Gestión Documental aportó las siguientes evidencias:
* Correo de IDEAM - Resolución N. 0802.
* Correo de IDEAM - Conozca la Política de Gestión Documental.
* INFOGRAFIA DIFUSIÓN POLÍTICA DE GD.
* INFORME CREACIÓN Y DIFUSIÓN POLÍTICA DE GESTIÓN DOCUMENTAL.
La Oficina de Control Interno observa:
1. Difusión de la Resolución No. 0802 y la Política de Gestión Documental, a través de correos masivos enviados los días 18-09-2020 y 05-10-2020.
2. En el link: https://cutt.ly/Sg5OGiV del Sistema de Gestión Integrado (SGI) del Instituto se evidencia la Resolución 0802 de 2020.
3. En la página web de Ley de Transparencia, link: https://cutt.ly/XhiEeoq, se observa la Resolución 0802 del 18 de septiembre Política Gestión Documental y la Política Gestión Documental.
</t>
    </r>
    <r>
      <rPr>
        <b/>
        <sz val="12"/>
        <color theme="1"/>
        <rFont val="Arial Narrow"/>
        <family val="2"/>
      </rPr>
      <t xml:space="preserve">Actividad cumplida al 100%, dentro de la fecha establecida. </t>
    </r>
  </si>
  <si>
    <r>
      <t xml:space="preserve">Durante el primer seguimiento realizado por la Oficina de Control Interno enviado al Archivo General de la Nación bajo el radicado 20201030000181 de fecha 24-09-2020, se observaron inconsistencias en el formato A-GD-F005 TABLA DE RETENCIÓN DOCUMENTAL, se evidencia en el link: https://cutt.ly/Dg6KixB, que el día 20-10-2020 fue actualizado con los ajustes correspondientes.
</t>
    </r>
    <r>
      <rPr>
        <b/>
        <sz val="12"/>
        <color theme="1"/>
        <rFont val="Arial Narrow"/>
        <family val="2"/>
      </rPr>
      <t>Actividad cumplida al 100%, dentro de los términos establecidos.</t>
    </r>
  </si>
  <si>
    <r>
      <t xml:space="preserve">El Grupo de Gestión Documental, realizó el diagnostico a la gestión documental del Instituto, información plasmada en el documento denominado </t>
    </r>
    <r>
      <rPr>
        <b/>
        <sz val="12"/>
        <rFont val="Arial Narrow"/>
        <family val="2"/>
      </rPr>
      <t xml:space="preserve">Diagnostico Archivo y Gestión Documental IDEAM 2020, </t>
    </r>
    <r>
      <rPr>
        <sz val="12"/>
        <rFont val="Arial Narrow"/>
        <family val="2"/>
      </rPr>
      <t>el cual fue enviado mediante correo electrónico de fecha 02-11-2020, al Doctor Gilberto Galvis Secretario General para su revisión.
Evidencias aportadas del avance de la actividad: 
1. CORREO ENVIO DIAGNÓSTICO GD A SG.
2. DIAGNOSTICO DE ARCHIVOS IDEAM.
3. RESUMEN DE EXISTENCIAS DE ARCHIVO.
La Oficina de Control Interno, recomienda dar prioridad a esta actividad, teniendo en cuenta que presenta fecha de vencimiento el 10-12-2020. Fecha en la cual, se debe contar con el Documento debidamente revisado y aprobado por el Secretario General.</t>
    </r>
  </si>
  <si>
    <r>
      <t xml:space="preserve">El Grupo de Gestión Documental, adjuntó como evidencias del avance realizado, los siguientes inventarios de archivos de gestión satélites:
1. INVENTARIO ACREDITACIÓN DE LABORATORIOS.
2. INVENTARIO ARCHIVO DE CONTRATOS ESTATALES.
3. INVENTARIO CONTROL DISCIPLINARIO INTERNO.
4. INVENTARIO ESTACIONES METEREOLOGICAS.
5. INVENTARIO HISTORIAS LABORALES.
La Oficina de Control lnterno, </t>
    </r>
    <r>
      <rPr>
        <b/>
        <i/>
        <sz val="12"/>
        <color theme="1"/>
        <rFont val="Arial Narrow"/>
        <family val="2"/>
      </rPr>
      <t>recomienda agilizar el levantamiento de los inventarios documentales de los archivos de gestión satélites, teniendo en cuenta que se deben publicar y la fecha de terminación de la actividad es el 10/12/2020.</t>
    </r>
  </si>
  <si>
    <r>
      <t xml:space="preserve">El Grupo de Gestión Documental, adjuntó como evidencias del avance realizado, los siguientes inventarios de archivos de gestión de áreas operativas:
1. INVENTARIO  ARCHIVO A.O 09 Cali (1) - Inventario Documental para Archivo Técnico.
2. INVENTARIO ARCHIVO  A.O 04 NEIVA - Inventario Documental para Archivo Técnico.
3. INVENTARIO ARCHIVO  A.O 07 PASTO - Formato Único de Inventario Documental - IDEAM.
4. INVENTARIO ARCHIVO  A.O 07 PASTO - Inventario Documental para Archivo Técnico.
5. INVENTARIO ARCHIVO A.O 05 SANTA MARTA -  Inventario Documental para Archivo Técnico.
6. INVENTARIO ARCHIVO A.O 6 DUITAMA -  Inventario Documental para Archivo Técnico.
7. INVENTARIO ARCHIVO A.O 09 CALI - Formato Único de Inventario Documental - IDEAM.
8. INVENTARIO ARCHIVO A.O O8 BUCARAMANGA -  Inventario Documental para Archivo Técnico.
9. INVENTARIO ARCHIVO A.O 02 BARRANQUILLA -  Inventario Documental para Archivo Técnico.
La Oficina de Control lnterno, </t>
    </r>
    <r>
      <rPr>
        <b/>
        <i/>
        <sz val="12"/>
        <color theme="1"/>
        <rFont val="Arial Narrow"/>
        <family val="2"/>
      </rPr>
      <t>recomienda agilizar el levantamiento de los inventarios documentales de los archivos de gestión de áreas operativas, teniendo en cuenta que se deben publicar y la fecha de terminación de la actividad es el 10/12/2020.</t>
    </r>
  </si>
  <si>
    <r>
      <t>El Grupo de Gestión Documental aporta como avance de la actividad el A-GD-P006 PROCEDIMIENTO PARA LA ADMINISTRACIÓN DE LAS COMUNICACIONES OFICIALES v5.pdf, actualizado y publicado en el link: https://cutt.ly/bhtTPqV del Sistema de Gestión Integrado (SGI), el día 28-09-2020.
La Oficina de Control Interno,</t>
    </r>
    <r>
      <rPr>
        <b/>
        <i/>
        <sz val="12"/>
        <color theme="1"/>
        <rFont val="Arial Narrow"/>
        <family val="2"/>
      </rPr>
      <t xml:space="preserve"> recomienda revisar y actualizar los procedimientos, instructivos, lineamientos, formatos,  establecidos para el área de correspondencia que requieran actualización, teniendo en cuenta que la actividad finaliza el 10/12/2020</t>
    </r>
  </si>
  <si>
    <r>
      <t xml:space="preserve">El Grupo de Gestión Documental realizó el envió de las Tablas de Retención Documental (TRD) al Archivo General de la Nación (AGN) el día 12-11-2020 bajo el radicado No. 20202000000381.
A la fecha de corte (26-11-2020), el Instituto se encuentra en el proceso de realizar los ajustes y acatar las recomendaciones emitidas por el AGN, con el fin de obtener el aval de las TRD por parte del Comité Evaluador de Documentos y de este modo, proceder a la impresión y recolección de firmas para el envío definitivo de las TRD que serán incluidas en el Registro Único de Series Documentales (RUSD).
</t>
    </r>
    <r>
      <rPr>
        <b/>
        <sz val="12"/>
        <color theme="1"/>
        <rFont val="Arial Narrow"/>
        <family val="2"/>
      </rPr>
      <t>Actividad cumplida al 100%, fuera de los términos establecidos.</t>
    </r>
  </si>
  <si>
    <r>
      <t xml:space="preserve">El Grupo de Gestión Documental, realizó el diagnostico a la Gestión de Documentos Electrónicos del Instituto, información plasmada en el documento Diagnostico Archivo y Gestión Documental IDEAM 2020 en su capítulo denominado Diagnóstico al Sistema ORFEO, el cual fue enviado mediante correo electrónico de fecha 02-11-2020, al Doctor Gilberto Galvis Secretario General para su revisión.
Evidencias aportadas del avance de la actividad: 
1. CORREO PRESENTACIÓN ORGANIZACIÓN DE ARCHIVO EN LA NUBE GOOGLE DRIVE.
2. PPT ORGANIZACIÓN DE ARCHIVOS EN LA NUBE.
3. CORREO ENVIADO SOLICITANDO INFORMACIÓN ORFEO.
4. INFORME DE RECOLECCIÓN DE INFORMACIÓN ORFEO.
5. CORREO ENVIANDO DIAGNÓSTICO GD A SG.
6. DIAGNOSTICO DE ARCHIVOS IDEAM.
7. RESUMEN DE EXISTENCIAS DE ARCHIVO.
La Oficina de Control de Interno, </t>
    </r>
    <r>
      <rPr>
        <b/>
        <i/>
        <sz val="12"/>
        <rFont val="Arial Narrow"/>
        <family val="2"/>
      </rPr>
      <t>recomienda ajustarse a lo dispuesto en el Informe de Auditoria del Archivo General de la Nación, pagina 44 y 45 (conclusiones), en lo referente a Documentos electrónicos</t>
    </r>
    <r>
      <rPr>
        <sz val="12"/>
        <rFont val="Arial Narrow"/>
        <family val="2"/>
      </rPr>
      <t>; toda vez que el Instituto, además de lo registrado en orfeo, también cuenta con otros documentos electrónicos, que deben quedar incluidos en el citado documento.   Igualmente se recomienda tener en cuenta la importancia de adelantar las actividades tendientes a lograr el cumplimiento de la acción; teniendo en cuenta que la actividad tiene fecha de finalización 10-02-2021.</t>
    </r>
  </si>
  <si>
    <r>
      <t xml:space="preserve">El Grupo de Gestión Documental, aportó como avance de la actividad, las siguientes evidencias:
1. Formato Único de Inventario Documental - IDEAM 2013
2. Formato Único de Inventario Documental - IDEAM 2014
3. Formato Único de Inventario Documental - IDEAM 2015
La Oficina de Control Interno, </t>
    </r>
    <r>
      <rPr>
        <b/>
        <i/>
        <sz val="12"/>
        <color theme="1"/>
        <rFont val="Arial Narrow"/>
        <family val="2"/>
      </rPr>
      <t>recomienda dar prioridad al levantamiento de inventario documental del archivo de gestión centralizado, teniendo en cuenta que es una labor dispendiosa y que dicho inventario debe ser publicado</t>
    </r>
    <r>
      <rPr>
        <sz val="12"/>
        <color theme="1"/>
        <rFont val="Arial Narrow"/>
        <family val="2"/>
      </rPr>
      <t>, además, presenta fecha de terminación 15-07-2021.</t>
    </r>
  </si>
  <si>
    <r>
      <t xml:space="preserve">El Grupo de Gestión Documental, remitió como avance de la actividad, la evidencia "INVENTARIO ARCHIVO CENTRAL" el cual corresponde al FORMATO ÚNICO DE INVENTARIO DOCUMENTAL – IDEAM, con 20.043 archivos relacionados.
Si bien la actividad finaliza el 15-07-2021, la Oficina de Control Interno, </t>
    </r>
    <r>
      <rPr>
        <b/>
        <i/>
        <sz val="12"/>
        <color theme="1"/>
        <rFont val="Arial Narrow"/>
        <family val="2"/>
      </rPr>
      <t>recomienda ir adelantando las actividades correspondientes al levantamiento de los inventarios documentales del archivo central, actualizado a la vigencia 2020.</t>
    </r>
  </si>
  <si>
    <r>
      <t xml:space="preserve">El Grupo de Gestión Documental allegó como evidencia del avance de la actividad, un informe preliminar de las actividades de difusión desarrolladas, en el cual se observa:
1. Correos electrónicos de fecha 19-08-2020, a través de los cuales, se realizó envío de documentos sobre preservación digital a largo plazo, anonimización e invitación a participar de la conferencia sobre Modelo de Madurez de Gestión Documental Electrónica, a funcionarios y contratistas de la Oficina de Informativa y el Grupo de Gestión Documental.
2. Correo electrónico masivo de fecha 21-10-2020, a través del cual, MINAMBIENTE invitó a participar del webinar sobre preservación digital a largo plazo e información digital en tiempos de pandemia, convocatoria en la cual participó el Archivo General de la Nación.
La Oficina de Control Interno, </t>
    </r>
    <r>
      <rPr>
        <b/>
        <i/>
        <sz val="12"/>
        <color theme="1"/>
        <rFont val="Arial Narrow"/>
        <family val="2"/>
      </rPr>
      <t xml:space="preserve">recomienda realizar con mayor frecuencia estrategias de difusión y sensibilización archivística para los servidores en general de la entidad, toda vez, que la actividad finaliza el 10/12/2020. </t>
    </r>
  </si>
  <si>
    <r>
      <t xml:space="preserve">El Grupo de Gestión Documental allega como evidencias el radicado No.20202080000493 del 23-06-2020 y el documento adjunto denominado "Informe de capacitación archivística"; evidencias que no reflejan un avance de la actividad, en el lapso transcurrido entre el primero y segundo seguimiento realizado; lo anterior, teniendo en cuenta que los funcionarios y contratistas del Instituto, se encuentran realizando capacitaciones con personal especializado del Archivo General de la Nación (contrato 331-2020).
La Oficina de Control Interno, </t>
    </r>
    <r>
      <rPr>
        <b/>
        <i/>
        <sz val="12"/>
        <color theme="1"/>
        <rFont val="Arial Narrow"/>
        <family val="2"/>
      </rPr>
      <t>recomienda continuar con las capacitaciones virtuales que ofrece el Archivo General de la Nación, para el personal del IDEAM en especial para el Grupo de Gestión Documental, frente a temas relacionados con la Gestión de Documentos físicos y electrónicos, PGD, TRD, PINAR,  toda vez, que la actividad finaliza el 10-12-2020.</t>
    </r>
  </si>
  <si>
    <r>
      <t>El Grupo de Gestión Documental aportó las siguientes evidencias como avance de la actividad:
1. INFORME CAPACITACIÓN ORFEO A.O.
2. INFORME DE CAPACITACIÓN ARCHIVO A.O.
3. Presentación _Orfeo 10092020.
4. Listas de asistencia de las áreas operativas No, 1, 2, 3, 5, 7, 8, 9 y 10 sobre capacitación de procesos archivísticos.
5. Lista de asistencia de los funcionarios y contratistas del Grupo de Meteorología Aeronáutica (aeropuertos), capacitación sobre ORFFEO.
La Oficina de Control Interno,</t>
    </r>
    <r>
      <rPr>
        <b/>
        <i/>
        <sz val="12"/>
        <color theme="1"/>
        <rFont val="Arial Narrow"/>
        <family val="2"/>
      </rPr>
      <t xml:space="preserve"> recomienda continuar con las capacitaciones a las áreas operativas, teniendo en cuenta, que la actividad finaliza el 10-12-2020.</t>
    </r>
  </si>
  <si>
    <r>
      <t xml:space="preserve">El Grupo de Gestión Documental aporta como avance de la actividad:
1. INFORME DE CAPACITACIÓN PROCEDIMIENTO A-GD-P006.
2. CORREO DIFUSIÓN A-GD-P006 de fecha 27-10-2020, invitando a conocer y tener en cuenta los pasos a seguir de acuerdo al procedimiento para la administración de las comunicaciones oficiales.
3. LISTA DE ASISTENCIA (8 personas del Grupo de Gestión Documental, reunión del 27-10-2020)
La Oficina de Control Interno, </t>
    </r>
    <r>
      <rPr>
        <b/>
        <i/>
        <sz val="12"/>
        <color theme="1"/>
        <rFont val="Arial Narrow"/>
        <family val="2"/>
      </rPr>
      <t>recomienda dar prioridad a la actividad, teniendo en cuenta que la inducción, capacitación y seguimiento se debe realizar a todo el personal del Instituto y no solo al personal del Grupo de Gestión Documental, además, la actividad finaliza el día 10-12-2020</t>
    </r>
  </si>
  <si>
    <r>
      <t>El Grupo de Gestión Documental y Centro de Documentación, aportó como evidencia de lo actuado a la fecha:
1. SOLICITUD DE INVENTARIO ORFEO, de fecha 21-10-2020, dirigido al señor Jorge David Torres.
2. DIAGNOSTICO ARCHIVO FONDO ACUMULADO IDEAM, de fecha noviembre de 2020.
3. CORREO ENVIO INFORME DIAGNOSTICO, de fecha 02-11-2020, dirigido al Doctor Gilberto Galvis, Secretario General IDEAM.
Teniendo en cuenta, que el producto establece "diagnóstico e Inventario de documentos electrónicos y digitales (1993 a 2020)"  y la evidencia No. 2 indica "Diagnostico al aplicativo ORFEO", solo se observa el diagnóstico correspondiente a los años 2012 a 2020; por lo tanto,</t>
    </r>
    <r>
      <rPr>
        <b/>
        <i/>
        <sz val="12"/>
        <color theme="1"/>
        <rFont val="Arial Narrow"/>
        <family val="2"/>
      </rPr>
      <t xml:space="preserve"> se recomienda realizar las acciones requeridas  para su complementación.</t>
    </r>
  </si>
  <si>
    <r>
      <t xml:space="preserve">El Grupo de Gestión Documental, aportó las siguientes evidencias publicadas en el Sistema de Gestión Integrado (SGI) link: http://sgi.ideam.gov.co/web/sgi/gestion-documental,así:
1. A-GD-F030 FORMATO CONTROL NUMERACIÓN DE RESOLUCIONES v1.xls, publicado el 03-11-2020.
2. A-GD-F031 FORMATO MÓDELO DE RESOLUCIONES v1.docx, publicado el 03-11-2020.
3. A-GD-P011 PROCEDIMIENTO DE EXPEDICIÓN, NOTIFICACION Y CUSTODIA DE LAS RESOLUCIONES v1.pdf, publicado el 03-11-2020.
</t>
    </r>
    <r>
      <rPr>
        <b/>
        <sz val="12"/>
        <color theme="1"/>
        <rFont val="Arial Narrow"/>
        <family val="2"/>
      </rPr>
      <t>Actividad cumplida al 100%</t>
    </r>
    <r>
      <rPr>
        <sz val="12"/>
        <color theme="1"/>
        <rFont val="Arial Narrow"/>
        <family val="2"/>
      </rPr>
      <t xml:space="preserve">, fuera de la fecha establecida. </t>
    </r>
  </si>
  <si>
    <r>
      <t xml:space="preserve">El Grupo de Gestión Documental aportó las siguientes evidencias:
1. CORREO DIVULGACIÓN PROCEDIMIENTO RESOLUCIONES, de fecha 03-11-2020.
2. PRESENTACIÓN SOCIALIZACIÓN PROCEDIMIENTO A.G.D. RESOLUCIONES.
3. INFORME DE CAPACITACIÓN VIRTUAL PROCEDIMIENTO RESOLUCIONES, fecha de capacitación 04-11-2020.
4. LISTA DE ASISTENCIA, capacitación realizada el 04-11-2020, a la cual asistieron 24 personas.
</t>
    </r>
    <r>
      <rPr>
        <b/>
        <sz val="12"/>
        <color theme="1"/>
        <rFont val="Arial Narrow"/>
        <family val="2"/>
      </rPr>
      <t>Actividad cumplida al 100%</t>
    </r>
    <r>
      <rPr>
        <sz val="12"/>
        <color theme="1"/>
        <rFont val="Arial Narrow"/>
        <family val="2"/>
      </rPr>
      <t>, fuera de la fecha establecida. La Oficina de Control Interno, recomienda realizar más capacitación,  divulgación y seguimiento, del procedimiento para la producción, registro y control de actos administrativos Resoluciones.</t>
    </r>
  </si>
  <si>
    <t>MEPJ-24-11-2020</t>
  </si>
  <si>
    <r>
      <t>El Grupo de Gestión Documental aportó las siguientes evidencias como avance de la actividad:
1. OFERTA CAPACITACION AGN.
1.1. Contrato No 331 Capacitación AGN.
2. Cronograma de capacitaciones AGN.
3. Listado participantes designados GADTH.
4. listas de asistencia octubre.
La Oficina de Control Interno, observó que se desarrolló el curso 1 del cronograma de capacitaciones del Archivo General de la Nación denominado "</t>
    </r>
    <r>
      <rPr>
        <b/>
        <i/>
        <sz val="12"/>
        <color theme="1"/>
        <rFont val="Arial Narrow"/>
        <family val="2"/>
      </rPr>
      <t>Gestión de Documentos Electrónicos</t>
    </r>
    <r>
      <rPr>
        <sz val="12"/>
        <color theme="1"/>
        <rFont val="Arial Narrow"/>
        <family val="2"/>
      </rPr>
      <t xml:space="preserve">" en seis (6) sesiones  de fecha 15, 19, 21, 23, 26 y 28 de octubre de 2020, con una intensidad de dos (2) horas cada una y se encuentra en desarrollo el curso 2 denominado </t>
    </r>
    <r>
      <rPr>
        <b/>
        <i/>
        <sz val="12"/>
        <color theme="1"/>
        <rFont val="Arial Narrow"/>
        <family val="2"/>
      </rPr>
      <t>"Fundamentos Básicos de Gestión Documental".</t>
    </r>
  </si>
  <si>
    <t>Seguimiento Control Interno</t>
  </si>
  <si>
    <r>
      <t xml:space="preserve">El Grupo de Gestión Documental adjunta como evidencia:
1. Cuadro de Clasificación Documental, firmado por el Coordinador del Grupo de Gestión Documental.
2. ACTA No. 30 Comité Institucional de Gestión y Desempeño, de fecha 16-10-2020, firmada. 
3. LISTA DE ASISTENCIA CIGD DEL 16102020.
</t>
    </r>
    <r>
      <rPr>
        <b/>
        <sz val="12"/>
        <rFont val="Arial Narrow"/>
        <family val="2"/>
      </rPr>
      <t>Actividad cumplida al 100%, dentro de los términos establecidos.</t>
    </r>
  </si>
  <si>
    <r>
      <t>El Grupo de Gestión Documental adjuntó como evidencia el borrador de las 55 Tablas de Retención Documental, que fueron aprobadas mediante acta No. 30 del Comité Institucional de Gestión y Desempeño el día 16-10-2020. 
Adicionalmente, en el link: https://cutt.ly/ThqYL63, se observa el formato A-GD-F005 FORMATO TABLA DE RETENCIÓN DOCUMENTAL v5.docx, el cual, fue actualizado y publicado en el Sistema de Gestión Integrado (SGI) el día 20-10-2020, de igual modo, mediante radicado No. 20202000000381 del 12-11-2020 el IDEAM remitió las 55 TRD al Archivo General de la Nación (AGN). 
La Oficina de Control Interno, recomienda</t>
    </r>
    <r>
      <rPr>
        <b/>
        <i/>
        <sz val="12"/>
        <rFont val="Arial Narrow"/>
        <family val="2"/>
      </rPr>
      <t>, ajustar la fecha de actualización del formato A-GD-F005 que no corresponde y al momento de diligenciar y firmar la TRD avaladas por el Archivo General de la Nación verificar que se realice en el formato correcto</t>
    </r>
    <r>
      <rPr>
        <sz val="12"/>
        <rFont val="Arial Narrow"/>
        <family val="2"/>
      </rPr>
      <t xml:space="preserve">.
</t>
    </r>
    <r>
      <rPr>
        <b/>
        <sz val="12"/>
        <rFont val="Arial Narrow"/>
        <family val="2"/>
      </rPr>
      <t>Actividad cumplida al 100%, dentro de los términos establecidos.</t>
    </r>
  </si>
  <si>
    <r>
      <rPr>
        <b/>
        <sz val="12"/>
        <color theme="1"/>
        <rFont val="Arial"/>
        <family val="2"/>
      </rPr>
      <t xml:space="preserve">Responsable del proceso: </t>
    </r>
    <r>
      <rPr>
        <sz val="12"/>
        <color theme="1"/>
        <rFont val="Arial"/>
        <family val="2"/>
      </rPr>
      <t>Hernan Oswaldo Parada Arias</t>
    </r>
  </si>
  <si>
    <r>
      <rPr>
        <b/>
        <sz val="12"/>
        <color theme="1"/>
        <rFont val="Arial"/>
        <family val="2"/>
      </rPr>
      <t xml:space="preserve">Cargo: </t>
    </r>
    <r>
      <rPr>
        <sz val="12"/>
        <color theme="1"/>
        <rFont val="Arial"/>
        <family val="2"/>
      </rPr>
      <t>Coordinador Grupo de Gestón Documental y Centro de Documentación Correspondencia y Archivo</t>
    </r>
  </si>
  <si>
    <r>
      <rPr>
        <b/>
        <sz val="12"/>
        <color theme="1"/>
        <rFont val="Arial"/>
        <family val="2"/>
      </rPr>
      <t>Realiza Seguimiento:</t>
    </r>
    <r>
      <rPr>
        <sz val="12"/>
        <color theme="1"/>
        <rFont val="Arial"/>
        <family val="2"/>
      </rPr>
      <t xml:space="preserve"> Martha Patricia Pinilla Sanchez</t>
    </r>
  </si>
  <si>
    <r>
      <rPr>
        <b/>
        <sz val="12"/>
        <color theme="1"/>
        <rFont val="Arial"/>
        <family val="2"/>
      </rPr>
      <t xml:space="preserve">Cargo: </t>
    </r>
    <r>
      <rPr>
        <sz val="12"/>
        <color theme="1"/>
        <rFont val="Arial"/>
        <family val="2"/>
      </rPr>
      <t>Profesional Especializado, Oficina de Control Interno</t>
    </r>
  </si>
  <si>
    <t>ILSSPMAGN-2020-34
25-11-2020</t>
  </si>
  <si>
    <r>
      <t xml:space="preserve">El Grupo de Gestión Documental aportó como evidencia 28 actas de reuniones (con sus respectivas listas de asistencias) realizadas con las subdirecciones, oficinas y grupos del Instituto, las cuales, fueron programadas mediante cronograma aprobado por la Secretaria General y remitido mediante radicado No. 20202080001043 del 14-10-2020, para ser incluido en su respectivo expediente y un tablero de control en la actualización de TRD IDEAM.
Las reuniones realizadas fueron con las siguientes dependencias:
Grupo de Servicios de Atención al Ciudadano (28-08-2020), Grupo de bosques (21-09-2020), Grupo de Comunicaciones y Prensa (27-08-2020), Grupo de Control Disciplinario Interno (27-08-2020, 09 y 17-09-2020), Grupo de Gestión Documental (22-09-2020), Subdirección de Ecosistemas e Información Ambiental (29-09-2020), Equipo Interdisciplinario de Elaboración de TRD (06 y 07-10-2020), Subdirección de Estudios Ambientales, Grupo de Cambio Global, Grupo de Ordenamiento Ambiental del Territorio, Grupo de Seguimiento a la Sostenibilidad del Desarrollo, Grupo de Acreditación de Laboratorios (23-09-2020), los tres (3) Grupo del Ciclo (21-02-2020 - 13-03-2020 y 25-08-2020), Subdirección de Hidrología, Grupo de Automatización, Grupo de Evaluación Hidrológica, Grupo de instrumentos y Metalmecánica, Grupo de Modelación y Pronósticos Hidrológicos, Grupo de Monitoreo Hidrológico, Grupo de Planeación Operativa, Grupo de Laboratorio de Calidad Ambiental y Grupo de Áreas Operativas (08-09-2020), Oficina de Informática, Grupo de Sistemas de Información, Grupo de Tecnología y Comunicaciones, Grupo de Arquitectura Empresarial (16 y 24-09-2020), Grupo Sistema de Información Ambiental (21-09-2020), Oficina jurídica (16-09-2020), Subdirección de Meteorología, Grupo de Meteorología Aeronáutica, Grupo de Climatología Agrometeorología, Grupo de Modelamiento Numérico del clima y Grupo de Gestión de Datos y Red Meteorológica (09-09-2020), Oficina de Control Interno (17 y 24-09-2020), Oficina de Pronósticos y alertas ambientales (17-09-2020), Secretaría General (18-09-2020), Grupo de Servicios Administrativos (27-08-2020), Grupo de Suelos y Tierras (18-09-2020), Grupo de Administración y Desarrollo de Talento Humano (07-09-2020), Grupo de Manejo y Control de Almacén e Inventarios (27-08-2020), Grupo de Laboratorio (18-05-2020), Oficina Asesora de planeación (05-08-2020 - 29 y 30-09-2020), Dirección General (17-09-2020).
Las anteriores evidencias fueron remitidas mediantes radicado No. 20202080001083 del 20-10-2020 para ser incluidas en el expediente No. 202020810325600001E.
</t>
    </r>
    <r>
      <rPr>
        <b/>
        <sz val="12"/>
        <rFont val="Arial Narrow"/>
        <family val="2"/>
      </rPr>
      <t>Actividad cumplida al 100%, fuera de los términos establecidos.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</si>
</sst>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18" x14ac:knownFonts="1">
    <font>
      <sz val="11"/>
      <color theme="1"/>
      <name val="Calibri"/>
      <family val="2"/>
      <scheme val="minor"/>
    </font>
    <font>
      <sz val="11"/>
      <name val="Arial"/>
      <family val="2"/>
    </font>
    <font>
      <b/>
      <sz val="11"/>
      <color theme="1"/>
      <name val="Calibri"/>
      <family val="2"/>
      <scheme val="minor"/>
    </font>
    <font>
      <b/>
      <sz val="11"/>
      <color indexed="8"/>
      <name val="Arial"/>
      <family val="2"/>
    </font>
    <font>
      <b/>
      <sz val="11"/>
      <color theme="1"/>
      <name val="Arial"/>
      <family val="2"/>
    </font>
    <font>
      <b/>
      <sz val="11"/>
      <name val="Arial"/>
      <family val="2"/>
    </font>
    <font>
      <sz val="11"/>
      <color theme="1"/>
      <name val="Arial"/>
      <family val="2"/>
    </font>
    <font>
      <sz val="11"/>
      <color indexed="8"/>
      <name val="Arial"/>
      <family val="2"/>
    </font>
    <font>
      <sz val="11"/>
      <color theme="1"/>
      <name val="Calibri"/>
      <family val="2"/>
      <scheme val="minor"/>
    </font>
    <font>
      <sz val="12"/>
      <color theme="1"/>
      <name val="Arial Narrow"/>
      <family val="2"/>
    </font>
    <font>
      <b/>
      <sz val="12"/>
      <color theme="1"/>
      <name val="Arial Narrow"/>
      <family val="2"/>
    </font>
    <font>
      <sz val="12"/>
      <name val="Arial Narrow"/>
      <family val="2"/>
    </font>
    <font>
      <b/>
      <sz val="12"/>
      <name val="Arial Narrow"/>
      <family val="2"/>
    </font>
    <font>
      <b/>
      <i/>
      <sz val="12"/>
      <name val="Arial Narrow"/>
      <family val="2"/>
    </font>
    <font>
      <b/>
      <i/>
      <sz val="12"/>
      <color theme="1"/>
      <name val="Arial Narrow"/>
      <family val="2"/>
    </font>
    <font>
      <b/>
      <sz val="4"/>
      <color theme="1"/>
      <name val="Arial"/>
      <family val="2"/>
    </font>
    <font>
      <sz val="12"/>
      <color theme="1"/>
      <name val="Arial"/>
      <family val="2"/>
    </font>
    <font>
      <b/>
      <sz val="12"/>
      <color theme="1"/>
      <name val="Arial"/>
      <family val="2"/>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00B0F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429">
    <xf numFmtId="0" fontId="0" fillId="0" borderId="0" xfId="0"/>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4" xfId="0" applyFill="1" applyBorder="1" applyAlignment="1">
      <alignment horizontal="center" vertical="center"/>
    </xf>
    <xf numFmtId="0" fontId="0" fillId="0" borderId="0" xfId="0" applyAlignment="1">
      <alignment horizontal="center" vertical="center"/>
    </xf>
    <xf numFmtId="10" fontId="0" fillId="0" borderId="4" xfId="1" applyNumberFormat="1" applyFont="1" applyBorder="1" applyAlignment="1">
      <alignment horizontal="center" vertical="center"/>
    </xf>
    <xf numFmtId="10" fontId="0" fillId="0" borderId="0" xfId="0" applyNumberFormat="1" applyAlignment="1">
      <alignment horizontal="center" vertical="center"/>
    </xf>
    <xf numFmtId="10" fontId="0" fillId="0" borderId="0" xfId="0" applyNumberFormat="1"/>
    <xf numFmtId="0" fontId="0" fillId="0" borderId="4" xfId="0" applyBorder="1" applyAlignment="1">
      <alignment horizontal="center" vertical="center" wrapText="1"/>
    </xf>
    <xf numFmtId="0" fontId="0" fillId="0" borderId="4" xfId="0" applyBorder="1" applyAlignment="1">
      <alignment horizontal="center" vertical="center"/>
    </xf>
    <xf numFmtId="10" fontId="0" fillId="0" borderId="0" xfId="1" applyNumberFormat="1" applyFont="1" applyAlignment="1">
      <alignment horizontal="center" vertical="center"/>
    </xf>
    <xf numFmtId="10" fontId="0" fillId="19" borderId="0" xfId="1" applyNumberFormat="1" applyFont="1" applyFill="1" applyAlignment="1">
      <alignment horizontal="center" vertical="center"/>
    </xf>
    <xf numFmtId="0" fontId="0" fillId="19" borderId="4" xfId="0" applyFill="1" applyBorder="1" applyAlignment="1">
      <alignment horizontal="center" vertical="center"/>
    </xf>
    <xf numFmtId="10" fontId="0" fillId="19" borderId="0" xfId="0" applyNumberFormat="1" applyFill="1" applyAlignment="1">
      <alignment horizontal="center" vertical="center"/>
    </xf>
    <xf numFmtId="0" fontId="0" fillId="19" borderId="8" xfId="0" applyFill="1" applyBorder="1" applyAlignment="1">
      <alignment horizontal="center" vertical="center"/>
    </xf>
    <xf numFmtId="0" fontId="0" fillId="0" borderId="0" xfId="0" applyFont="1" applyProtection="1">
      <protection hidden="1"/>
    </xf>
    <xf numFmtId="0" fontId="0" fillId="0" borderId="0" xfId="0" applyFont="1" applyAlignment="1" applyProtection="1">
      <alignment horizontal="center"/>
      <protection hidden="1"/>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left" vertical="center"/>
      <protection hidden="1"/>
    </xf>
    <xf numFmtId="0" fontId="1" fillId="0" borderId="6" xfId="0" applyFont="1" applyBorder="1" applyAlignment="1" applyProtection="1">
      <alignment horizontal="left" vertical="center"/>
      <protection hidden="1"/>
    </xf>
    <xf numFmtId="0" fontId="1" fillId="0" borderId="7" xfId="0" applyFont="1" applyBorder="1" applyAlignment="1" applyProtection="1">
      <alignment horizontal="left" vertical="center"/>
      <protection hidden="1"/>
    </xf>
    <xf numFmtId="0" fontId="3" fillId="5" borderId="25"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0" fontId="1" fillId="9" borderId="8" xfId="0" applyFont="1" applyFill="1" applyBorder="1" applyAlignment="1" applyProtection="1">
      <alignment horizontal="center" vertical="center" wrapText="1"/>
      <protection hidden="1"/>
    </xf>
    <xf numFmtId="0" fontId="1" fillId="9" borderId="8" xfId="0" applyFont="1" applyFill="1" applyBorder="1" applyAlignment="1" applyProtection="1">
      <alignment horizontal="justify" vertical="center" wrapText="1"/>
      <protection hidden="1"/>
    </xf>
    <xf numFmtId="14" fontId="1" fillId="9" borderId="8" xfId="0" applyNumberFormat="1" applyFont="1" applyFill="1" applyBorder="1" applyAlignment="1" applyProtection="1">
      <alignment horizontal="center" vertical="center" wrapText="1"/>
      <protection hidden="1"/>
    </xf>
    <xf numFmtId="1" fontId="1" fillId="9" borderId="8" xfId="0" applyNumberFormat="1" applyFont="1" applyFill="1" applyBorder="1" applyAlignment="1" applyProtection="1">
      <alignment horizontal="center" vertical="center" wrapText="1"/>
      <protection hidden="1"/>
    </xf>
    <xf numFmtId="10" fontId="1" fillId="9" borderId="8" xfId="0" applyNumberFormat="1" applyFont="1" applyFill="1" applyBorder="1" applyAlignment="1" applyProtection="1">
      <alignment horizontal="center" vertical="center" wrapText="1"/>
      <protection hidden="1"/>
    </xf>
    <xf numFmtId="0" fontId="1" fillId="9" borderId="8" xfId="0" applyFont="1" applyFill="1" applyBorder="1" applyAlignment="1" applyProtection="1">
      <alignment horizontal="left" vertical="center" wrapText="1"/>
      <protection hidden="1"/>
    </xf>
    <xf numFmtId="0" fontId="1" fillId="7" borderId="4" xfId="0" applyFont="1" applyFill="1" applyBorder="1" applyAlignment="1" applyProtection="1">
      <alignment vertical="center" wrapText="1"/>
      <protection hidden="1"/>
    </xf>
    <xf numFmtId="0" fontId="6" fillId="9" borderId="15" xfId="0" applyFont="1" applyFill="1" applyBorder="1" applyAlignment="1" applyProtection="1">
      <alignment horizontal="left" vertical="center" wrapText="1"/>
      <protection hidden="1"/>
    </xf>
    <xf numFmtId="0" fontId="9" fillId="9" borderId="37" xfId="0" applyFont="1" applyFill="1" applyBorder="1" applyAlignment="1" applyProtection="1">
      <alignment horizontal="justify" vertical="center" wrapText="1"/>
      <protection hidden="1"/>
    </xf>
    <xf numFmtId="14" fontId="1" fillId="9" borderId="8" xfId="0" applyNumberFormat="1" applyFont="1" applyFill="1" applyBorder="1" applyAlignment="1" applyProtection="1">
      <alignment horizontal="justify" vertical="top" wrapText="1"/>
      <protection hidden="1"/>
    </xf>
    <xf numFmtId="0" fontId="6" fillId="9" borderId="8" xfId="0" applyFont="1" applyFill="1" applyBorder="1" applyAlignment="1" applyProtection="1">
      <alignment horizontal="justify" vertical="top" wrapText="1"/>
      <protection hidden="1"/>
    </xf>
    <xf numFmtId="0" fontId="6" fillId="9" borderId="15" xfId="0" applyFont="1" applyFill="1" applyBorder="1" applyAlignment="1" applyProtection="1">
      <alignment horizontal="justify" vertical="top" wrapText="1"/>
      <protection hidden="1"/>
    </xf>
    <xf numFmtId="0" fontId="6" fillId="9" borderId="4" xfId="0" applyFont="1" applyFill="1" applyBorder="1" applyAlignment="1" applyProtection="1">
      <alignment horizontal="center" vertical="center" wrapText="1"/>
      <protection hidden="1"/>
    </xf>
    <xf numFmtId="0" fontId="7" fillId="9" borderId="4" xfId="0" applyFont="1" applyFill="1" applyBorder="1" applyAlignment="1" applyProtection="1">
      <alignment horizontal="justify" vertical="center" wrapText="1"/>
      <protection hidden="1"/>
    </xf>
    <xf numFmtId="14" fontId="1" fillId="9" borderId="4" xfId="0" applyNumberFormat="1" applyFont="1" applyFill="1" applyBorder="1" applyAlignment="1" applyProtection="1">
      <alignment horizontal="center" vertical="center" wrapText="1"/>
      <protection hidden="1"/>
    </xf>
    <xf numFmtId="10" fontId="1" fillId="9" borderId="4" xfId="0" applyNumberFormat="1" applyFont="1" applyFill="1" applyBorder="1" applyAlignment="1" applyProtection="1">
      <alignment horizontal="center" vertical="center" wrapText="1"/>
      <protection hidden="1"/>
    </xf>
    <xf numFmtId="9" fontId="1" fillId="9" borderId="4" xfId="0" applyNumberFormat="1" applyFont="1" applyFill="1" applyBorder="1" applyAlignment="1" applyProtection="1">
      <alignment horizontal="left" vertical="center" wrapText="1"/>
      <protection hidden="1"/>
    </xf>
    <xf numFmtId="0" fontId="1" fillId="9" borderId="4" xfId="0" applyFont="1" applyFill="1" applyBorder="1" applyAlignment="1" applyProtection="1">
      <alignment horizontal="left" vertical="center" wrapText="1"/>
      <protection hidden="1"/>
    </xf>
    <xf numFmtId="0" fontId="6" fillId="9" borderId="16" xfId="0" applyFont="1" applyFill="1" applyBorder="1" applyAlignment="1" applyProtection="1">
      <alignment horizontal="left" vertical="center" wrapText="1"/>
      <protection hidden="1"/>
    </xf>
    <xf numFmtId="0" fontId="9" fillId="9" borderId="38" xfId="0" applyFont="1" applyFill="1" applyBorder="1" applyAlignment="1" applyProtection="1">
      <alignment horizontal="justify" vertical="center" wrapText="1"/>
      <protection hidden="1"/>
    </xf>
    <xf numFmtId="14" fontId="1" fillId="9" borderId="4" xfId="0" applyNumberFormat="1" applyFont="1" applyFill="1" applyBorder="1" applyAlignment="1" applyProtection="1">
      <alignment horizontal="justify" vertical="top" wrapText="1"/>
      <protection hidden="1"/>
    </xf>
    <xf numFmtId="0" fontId="6" fillId="9" borderId="4" xfId="0" applyFont="1" applyFill="1" applyBorder="1" applyAlignment="1" applyProtection="1">
      <alignment horizontal="justify" vertical="top" wrapText="1"/>
      <protection hidden="1"/>
    </xf>
    <xf numFmtId="0" fontId="6" fillId="9" borderId="16" xfId="0" applyFont="1" applyFill="1" applyBorder="1" applyAlignment="1" applyProtection="1">
      <alignment horizontal="justify" vertical="top" wrapText="1"/>
      <protection hidden="1"/>
    </xf>
    <xf numFmtId="0" fontId="1" fillId="11" borderId="8" xfId="0" applyFont="1" applyFill="1" applyBorder="1" applyAlignment="1" applyProtection="1">
      <alignment horizontal="center" vertical="center" wrapText="1"/>
      <protection hidden="1"/>
    </xf>
    <xf numFmtId="0" fontId="1" fillId="11" borderId="8" xfId="0" applyFont="1" applyFill="1" applyBorder="1" applyAlignment="1" applyProtection="1">
      <alignment horizontal="justify" vertical="center" wrapText="1"/>
      <protection hidden="1"/>
    </xf>
    <xf numFmtId="14" fontId="1" fillId="11" borderId="8" xfId="0" applyNumberFormat="1" applyFont="1" applyFill="1" applyBorder="1" applyAlignment="1" applyProtection="1">
      <alignment horizontal="center" vertical="center" wrapText="1"/>
      <protection hidden="1"/>
    </xf>
    <xf numFmtId="1" fontId="1" fillId="11" borderId="8" xfId="0" applyNumberFormat="1" applyFont="1" applyFill="1" applyBorder="1" applyAlignment="1" applyProtection="1">
      <alignment horizontal="center" vertical="center" wrapText="1"/>
      <protection hidden="1"/>
    </xf>
    <xf numFmtId="10" fontId="1" fillId="11" borderId="8" xfId="0" applyNumberFormat="1" applyFont="1" applyFill="1" applyBorder="1" applyAlignment="1" applyProtection="1">
      <alignment horizontal="center" vertical="center" wrapText="1"/>
      <protection hidden="1"/>
    </xf>
    <xf numFmtId="9" fontId="1" fillId="11" borderId="4" xfId="0" applyNumberFormat="1" applyFont="1" applyFill="1" applyBorder="1" applyAlignment="1" applyProtection="1">
      <alignment horizontal="left" vertical="center" wrapText="1"/>
      <protection hidden="1"/>
    </xf>
    <xf numFmtId="0" fontId="1" fillId="11" borderId="4" xfId="0" applyFont="1" applyFill="1" applyBorder="1" applyAlignment="1" applyProtection="1">
      <alignment horizontal="left" vertical="center" wrapText="1"/>
      <protection hidden="1"/>
    </xf>
    <xf numFmtId="0" fontId="6" fillId="11" borderId="16" xfId="0" applyFont="1" applyFill="1" applyBorder="1" applyAlignment="1" applyProtection="1">
      <alignment horizontal="left" vertical="center" wrapText="1"/>
      <protection hidden="1"/>
    </xf>
    <xf numFmtId="0" fontId="9" fillId="11" borderId="13" xfId="0" applyFont="1" applyFill="1" applyBorder="1" applyAlignment="1" applyProtection="1">
      <alignment horizontal="justify" vertical="center" wrapText="1"/>
      <protection hidden="1"/>
    </xf>
    <xf numFmtId="0" fontId="6" fillId="11" borderId="8" xfId="0" applyFont="1" applyFill="1" applyBorder="1" applyAlignment="1" applyProtection="1">
      <alignment horizontal="justify" vertical="top" wrapText="1"/>
      <protection hidden="1"/>
    </xf>
    <xf numFmtId="0" fontId="6" fillId="11" borderId="15" xfId="0" applyFont="1" applyFill="1" applyBorder="1" applyAlignment="1" applyProtection="1">
      <alignment horizontal="justify" vertical="top" wrapText="1"/>
      <protection hidden="1"/>
    </xf>
    <xf numFmtId="0" fontId="1" fillId="11" borderId="8" xfId="0" applyFont="1" applyFill="1" applyBorder="1" applyAlignment="1" applyProtection="1">
      <alignment horizontal="left" vertical="center" wrapText="1"/>
      <protection hidden="1"/>
    </xf>
    <xf numFmtId="0" fontId="6" fillId="11" borderId="15" xfId="0" applyFont="1" applyFill="1" applyBorder="1" applyAlignment="1" applyProtection="1">
      <alignment horizontal="left" vertical="center" wrapText="1"/>
      <protection hidden="1"/>
    </xf>
    <xf numFmtId="0" fontId="11" fillId="11" borderId="37"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center" vertical="center" wrapText="1"/>
      <protection hidden="1"/>
    </xf>
    <xf numFmtId="0" fontId="7" fillId="11" borderId="4" xfId="0" applyFont="1" applyFill="1" applyBorder="1" applyAlignment="1" applyProtection="1">
      <alignment horizontal="justify" vertical="center" wrapText="1"/>
      <protection hidden="1"/>
    </xf>
    <xf numFmtId="14" fontId="1" fillId="11" borderId="4" xfId="0" applyNumberFormat="1" applyFont="1" applyFill="1" applyBorder="1" applyAlignment="1" applyProtection="1">
      <alignment horizontal="center" vertical="center" wrapText="1"/>
      <protection hidden="1"/>
    </xf>
    <xf numFmtId="10" fontId="1" fillId="11" borderId="4" xfId="0" applyNumberFormat="1" applyFont="1" applyFill="1" applyBorder="1" applyAlignment="1" applyProtection="1">
      <alignment horizontal="center" vertical="center" wrapText="1"/>
      <protection hidden="1"/>
    </xf>
    <xf numFmtId="0" fontId="11" fillId="11" borderId="38"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top" wrapText="1"/>
      <protection hidden="1"/>
    </xf>
    <xf numFmtId="0" fontId="6" fillId="11" borderId="16" xfId="0" applyFont="1" applyFill="1" applyBorder="1" applyAlignment="1" applyProtection="1">
      <alignment horizontal="justify" vertical="top" wrapText="1"/>
      <protection hidden="1"/>
    </xf>
    <xf numFmtId="0" fontId="9" fillId="11" borderId="38" xfId="0" applyFont="1" applyFill="1" applyBorder="1" applyAlignment="1" applyProtection="1">
      <alignment horizontal="justify" vertical="center" wrapText="1"/>
      <protection hidden="1"/>
    </xf>
    <xf numFmtId="0" fontId="1" fillId="8" borderId="8" xfId="0" applyFont="1" applyFill="1" applyBorder="1" applyAlignment="1" applyProtection="1">
      <alignment horizontal="center" vertical="center" wrapText="1"/>
      <protection hidden="1"/>
    </xf>
    <xf numFmtId="0" fontId="1" fillId="8" borderId="8" xfId="0" applyFont="1" applyFill="1" applyBorder="1" applyAlignment="1" applyProtection="1">
      <alignment horizontal="justify" vertical="center" wrapText="1"/>
      <protection hidden="1"/>
    </xf>
    <xf numFmtId="14" fontId="1" fillId="8" borderId="8" xfId="0" applyNumberFormat="1" applyFont="1" applyFill="1" applyBorder="1" applyAlignment="1" applyProtection="1">
      <alignment horizontal="center" vertical="center" wrapText="1"/>
      <protection hidden="1"/>
    </xf>
    <xf numFmtId="1" fontId="1" fillId="8" borderId="8" xfId="0" applyNumberFormat="1" applyFont="1" applyFill="1" applyBorder="1" applyAlignment="1" applyProtection="1">
      <alignment horizontal="center" vertical="center" wrapText="1"/>
      <protection hidden="1"/>
    </xf>
    <xf numFmtId="10" fontId="1" fillId="8" borderId="8" xfId="0" applyNumberFormat="1" applyFont="1" applyFill="1" applyBorder="1" applyAlignment="1" applyProtection="1">
      <alignment horizontal="center" vertical="center" wrapText="1"/>
      <protection hidden="1"/>
    </xf>
    <xf numFmtId="0" fontId="1" fillId="8" borderId="8" xfId="0" applyFont="1" applyFill="1" applyBorder="1" applyAlignment="1" applyProtection="1">
      <alignment horizontal="left" vertical="center" wrapText="1"/>
      <protection hidden="1"/>
    </xf>
    <xf numFmtId="0" fontId="6" fillId="8" borderId="15" xfId="0" applyFont="1" applyFill="1" applyBorder="1" applyAlignment="1" applyProtection="1">
      <alignment horizontal="left" vertical="center" wrapText="1"/>
      <protection hidden="1"/>
    </xf>
    <xf numFmtId="0" fontId="11" fillId="8" borderId="37" xfId="0" applyFont="1" applyFill="1" applyBorder="1" applyAlignment="1" applyProtection="1">
      <alignment horizontal="justify" vertical="center" wrapText="1"/>
      <protection hidden="1"/>
    </xf>
    <xf numFmtId="14" fontId="1" fillId="8" borderId="4" xfId="0" applyNumberFormat="1" applyFont="1" applyFill="1" applyBorder="1" applyAlignment="1" applyProtection="1">
      <alignment horizontal="justify" vertical="top" wrapText="1"/>
      <protection hidden="1"/>
    </xf>
    <xf numFmtId="0" fontId="6" fillId="8" borderId="8" xfId="0" applyFont="1" applyFill="1" applyBorder="1" applyAlignment="1" applyProtection="1">
      <alignment horizontal="justify" vertical="top" wrapText="1"/>
      <protection hidden="1"/>
    </xf>
    <xf numFmtId="0" fontId="6" fillId="8" borderId="15" xfId="0" applyFont="1" applyFill="1" applyBorder="1" applyAlignment="1" applyProtection="1">
      <alignment horizontal="justify" vertical="top" wrapText="1"/>
      <protection hidden="1"/>
    </xf>
    <xf numFmtId="0" fontId="9" fillId="8" borderId="13"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justify" vertical="center" wrapText="1"/>
      <protection hidden="1"/>
    </xf>
    <xf numFmtId="9" fontId="1" fillId="8" borderId="4" xfId="0" applyNumberFormat="1" applyFont="1" applyFill="1" applyBorder="1" applyAlignment="1" applyProtection="1">
      <alignment horizontal="left" vertical="center" wrapText="1"/>
      <protection hidden="1"/>
    </xf>
    <xf numFmtId="0" fontId="6" fillId="8" borderId="16" xfId="0" applyFont="1" applyFill="1" applyBorder="1" applyAlignment="1" applyProtection="1">
      <alignment horizontal="left" vertical="center" wrapText="1"/>
      <protection hidden="1"/>
    </xf>
    <xf numFmtId="0" fontId="9" fillId="8" borderId="12"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top" wrapText="1"/>
      <protection hidden="1"/>
    </xf>
    <xf numFmtId="0" fontId="6" fillId="8" borderId="16" xfId="0" applyFont="1" applyFill="1" applyBorder="1" applyAlignment="1" applyProtection="1">
      <alignment horizontal="justify" vertical="top" wrapText="1"/>
      <protection hidden="1"/>
    </xf>
    <xf numFmtId="0" fontId="1" fillId="13" borderId="8" xfId="0" applyFont="1" applyFill="1" applyBorder="1" applyAlignment="1" applyProtection="1">
      <alignment horizontal="center" vertical="center" wrapText="1"/>
      <protection hidden="1"/>
    </xf>
    <xf numFmtId="0" fontId="7" fillId="13" borderId="4" xfId="0" applyFont="1" applyFill="1" applyBorder="1" applyAlignment="1" applyProtection="1">
      <alignment horizontal="justify" vertical="center" wrapText="1"/>
      <protection hidden="1"/>
    </xf>
    <xf numFmtId="14" fontId="1" fillId="13" borderId="8" xfId="0" applyNumberFormat="1" applyFont="1" applyFill="1" applyBorder="1" applyAlignment="1" applyProtection="1">
      <alignment horizontal="center" vertical="center" wrapText="1"/>
      <protection hidden="1"/>
    </xf>
    <xf numFmtId="1" fontId="1" fillId="13" borderId="8" xfId="0" applyNumberFormat="1" applyFont="1" applyFill="1" applyBorder="1" applyAlignment="1" applyProtection="1">
      <alignment horizontal="center" vertical="center" wrapText="1"/>
      <protection hidden="1"/>
    </xf>
    <xf numFmtId="10" fontId="1" fillId="13" borderId="8" xfId="0" applyNumberFormat="1" applyFont="1" applyFill="1" applyBorder="1" applyAlignment="1" applyProtection="1">
      <alignment horizontal="center" vertical="center" wrapText="1"/>
      <protection hidden="1"/>
    </xf>
    <xf numFmtId="0" fontId="6" fillId="13" borderId="15" xfId="0" applyFont="1" applyFill="1" applyBorder="1" applyAlignment="1" applyProtection="1">
      <alignment horizontal="left" vertical="center" wrapText="1"/>
      <protection hidden="1"/>
    </xf>
    <xf numFmtId="0" fontId="9" fillId="13" borderId="37" xfId="0" applyFont="1" applyFill="1" applyBorder="1" applyAlignment="1" applyProtection="1">
      <alignment horizontal="justify" vertical="center" wrapText="1"/>
      <protection hidden="1"/>
    </xf>
    <xf numFmtId="14" fontId="1" fillId="13" borderId="4" xfId="0" applyNumberFormat="1" applyFont="1" applyFill="1" applyBorder="1" applyAlignment="1" applyProtection="1">
      <alignment horizontal="justify" vertical="top" wrapText="1"/>
      <protection hidden="1"/>
    </xf>
    <xf numFmtId="0" fontId="6" fillId="13" borderId="8" xfId="0" applyFont="1" applyFill="1" applyBorder="1" applyAlignment="1" applyProtection="1">
      <alignment horizontal="justify" vertical="top" wrapText="1"/>
      <protection hidden="1"/>
    </xf>
    <xf numFmtId="0" fontId="6" fillId="13" borderId="15" xfId="0" applyFont="1" applyFill="1" applyBorder="1" applyAlignment="1" applyProtection="1">
      <alignment horizontal="justify" vertical="top" wrapText="1"/>
      <protection hidden="1"/>
    </xf>
    <xf numFmtId="0" fontId="6" fillId="13" borderId="4" xfId="0" applyFont="1" applyFill="1" applyBorder="1" applyAlignment="1" applyProtection="1">
      <alignment horizontal="center" vertical="center" wrapText="1"/>
      <protection hidden="1"/>
    </xf>
    <xf numFmtId="14" fontId="1" fillId="13" borderId="4" xfId="0" applyNumberFormat="1" applyFont="1" applyFill="1" applyBorder="1" applyAlignment="1" applyProtection="1">
      <alignment horizontal="center" vertical="center" wrapText="1"/>
      <protection hidden="1"/>
    </xf>
    <xf numFmtId="0" fontId="6" fillId="13" borderId="16" xfId="0" applyFont="1" applyFill="1" applyBorder="1" applyAlignment="1" applyProtection="1">
      <alignment horizontal="left" vertical="center" wrapText="1"/>
      <protection hidden="1"/>
    </xf>
    <xf numFmtId="0" fontId="9" fillId="13" borderId="12" xfId="0" applyFont="1" applyFill="1" applyBorder="1" applyAlignment="1" applyProtection="1">
      <alignment horizontal="justify" vertical="center" wrapText="1"/>
      <protection hidden="1"/>
    </xf>
    <xf numFmtId="0" fontId="6" fillId="13" borderId="4" xfId="0" applyFont="1" applyFill="1" applyBorder="1" applyAlignment="1" applyProtection="1">
      <alignment horizontal="justify" vertical="top" wrapText="1"/>
      <protection hidden="1"/>
    </xf>
    <xf numFmtId="0" fontId="6" fillId="13" borderId="16" xfId="0" applyFont="1" applyFill="1" applyBorder="1" applyAlignment="1" applyProtection="1">
      <alignment horizontal="justify" vertical="top" wrapText="1"/>
      <protection hidden="1"/>
    </xf>
    <xf numFmtId="0" fontId="9" fillId="13" borderId="38" xfId="0" applyFont="1" applyFill="1" applyBorder="1" applyAlignment="1" applyProtection="1">
      <alignment horizontal="justify" vertical="center" wrapText="1"/>
      <protection hidden="1"/>
    </xf>
    <xf numFmtId="9" fontId="1" fillId="13" borderId="4" xfId="0" applyNumberFormat="1" applyFont="1" applyFill="1" applyBorder="1" applyAlignment="1" applyProtection="1">
      <alignment horizontal="left" vertical="center" wrapText="1"/>
      <protection hidden="1"/>
    </xf>
    <xf numFmtId="0" fontId="1" fillId="14" borderId="14" xfId="0" applyFont="1" applyFill="1" applyBorder="1" applyAlignment="1" applyProtection="1">
      <alignment horizontal="center" vertical="center" wrapText="1"/>
      <protection hidden="1"/>
    </xf>
    <xf numFmtId="0" fontId="1" fillId="14" borderId="8" xfId="0" applyFont="1" applyFill="1" applyBorder="1" applyAlignment="1" applyProtection="1">
      <alignment horizontal="left" vertical="center" wrapText="1"/>
      <protection hidden="1"/>
    </xf>
    <xf numFmtId="0" fontId="5" fillId="14" borderId="8" xfId="0" applyFont="1" applyFill="1" applyBorder="1" applyAlignment="1" applyProtection="1">
      <alignment horizontal="center" vertical="center" textRotation="89" wrapText="1"/>
      <protection hidden="1"/>
    </xf>
    <xf numFmtId="0" fontId="1" fillId="14" borderId="8" xfId="0" applyFont="1" applyFill="1" applyBorder="1" applyAlignment="1" applyProtection="1">
      <alignment horizontal="center" vertical="center" wrapText="1"/>
      <protection hidden="1"/>
    </xf>
    <xf numFmtId="0" fontId="1" fillId="14" borderId="8" xfId="0" applyFont="1" applyFill="1" applyBorder="1" applyAlignment="1" applyProtection="1">
      <alignment horizontal="justify" vertical="center" wrapText="1"/>
      <protection hidden="1"/>
    </xf>
    <xf numFmtId="14" fontId="1" fillId="14" borderId="8" xfId="0" applyNumberFormat="1" applyFont="1" applyFill="1" applyBorder="1" applyAlignment="1" applyProtection="1">
      <alignment horizontal="center" vertical="center" wrapText="1"/>
      <protection hidden="1"/>
    </xf>
    <xf numFmtId="1" fontId="1" fillId="14" borderId="8" xfId="0" applyNumberFormat="1" applyFont="1" applyFill="1" applyBorder="1" applyAlignment="1" applyProtection="1">
      <alignment horizontal="center" vertical="center" wrapText="1"/>
      <protection hidden="1"/>
    </xf>
    <xf numFmtId="10" fontId="1" fillId="14" borderId="8" xfId="0" applyNumberFormat="1" applyFont="1" applyFill="1" applyBorder="1" applyAlignment="1" applyProtection="1">
      <alignment horizontal="center" vertical="center" wrapText="1"/>
      <protection hidden="1"/>
    </xf>
    <xf numFmtId="0" fontId="6" fillId="14" borderId="15" xfId="0" applyFont="1" applyFill="1" applyBorder="1" applyAlignment="1" applyProtection="1">
      <alignment horizontal="left" vertical="center" wrapText="1"/>
      <protection hidden="1"/>
    </xf>
    <xf numFmtId="0" fontId="9" fillId="14" borderId="13" xfId="0" applyFont="1" applyFill="1" applyBorder="1" applyAlignment="1" applyProtection="1">
      <alignment horizontal="justify" vertical="center" wrapText="1"/>
      <protection hidden="1"/>
    </xf>
    <xf numFmtId="14" fontId="1" fillId="14" borderId="4" xfId="0" applyNumberFormat="1" applyFont="1" applyFill="1" applyBorder="1" applyAlignment="1" applyProtection="1">
      <alignment horizontal="justify" vertical="top" wrapText="1"/>
      <protection hidden="1"/>
    </xf>
    <xf numFmtId="0" fontId="6" fillId="14" borderId="8" xfId="0" applyFont="1" applyFill="1" applyBorder="1" applyAlignment="1" applyProtection="1">
      <alignment horizontal="justify" vertical="top" wrapText="1"/>
      <protection hidden="1"/>
    </xf>
    <xf numFmtId="0" fontId="6" fillId="14" borderId="15" xfId="0" applyFont="1" applyFill="1" applyBorder="1" applyAlignment="1" applyProtection="1">
      <alignment horizontal="justify" vertical="top" wrapText="1"/>
      <protection hidden="1"/>
    </xf>
    <xf numFmtId="0" fontId="1" fillId="10" borderId="8" xfId="0" applyFont="1" applyFill="1" applyBorder="1" applyAlignment="1" applyProtection="1">
      <alignment horizontal="center" vertical="center" wrapText="1"/>
      <protection hidden="1"/>
    </xf>
    <xf numFmtId="0" fontId="1" fillId="10" borderId="8" xfId="0" applyFont="1" applyFill="1" applyBorder="1" applyAlignment="1" applyProtection="1">
      <alignment horizontal="justify" vertical="center" wrapText="1"/>
      <protection hidden="1"/>
    </xf>
    <xf numFmtId="14" fontId="1" fillId="10" borderId="8" xfId="0" applyNumberFormat="1" applyFont="1" applyFill="1" applyBorder="1" applyAlignment="1" applyProtection="1">
      <alignment horizontal="center" vertical="center" wrapText="1"/>
      <protection hidden="1"/>
    </xf>
    <xf numFmtId="1" fontId="1" fillId="10" borderId="8" xfId="0" applyNumberFormat="1" applyFont="1" applyFill="1" applyBorder="1" applyAlignment="1" applyProtection="1">
      <alignment horizontal="center" vertical="center" wrapText="1"/>
      <protection hidden="1"/>
    </xf>
    <xf numFmtId="10" fontId="1" fillId="10" borderId="8" xfId="0" applyNumberFormat="1" applyFont="1" applyFill="1" applyBorder="1" applyAlignment="1" applyProtection="1">
      <alignment horizontal="center" vertical="center" wrapText="1"/>
      <protection hidden="1"/>
    </xf>
    <xf numFmtId="0" fontId="1" fillId="10" borderId="4" xfId="0" applyFont="1" applyFill="1" applyBorder="1" applyAlignment="1" applyProtection="1">
      <alignment horizontal="left" vertical="center" wrapText="1"/>
      <protection hidden="1"/>
    </xf>
    <xf numFmtId="0" fontId="1" fillId="10" borderId="4" xfId="0" applyFont="1" applyFill="1" applyBorder="1" applyAlignment="1" applyProtection="1">
      <alignment horizontal="center" vertical="center" wrapText="1"/>
      <protection hidden="1"/>
    </xf>
    <xf numFmtId="0" fontId="6" fillId="10" borderId="13" xfId="0" applyFont="1" applyFill="1" applyBorder="1" applyAlignment="1" applyProtection="1">
      <alignment horizontal="left" vertical="center" wrapText="1"/>
      <protection hidden="1"/>
    </xf>
    <xf numFmtId="0" fontId="9" fillId="10" borderId="13" xfId="0" applyFont="1" applyFill="1" applyBorder="1" applyAlignment="1" applyProtection="1">
      <alignment horizontal="justify" vertical="center" wrapText="1"/>
      <protection hidden="1"/>
    </xf>
    <xf numFmtId="14" fontId="1" fillId="10" borderId="4" xfId="0" applyNumberFormat="1" applyFont="1" applyFill="1" applyBorder="1" applyAlignment="1" applyProtection="1">
      <alignment horizontal="justify" vertical="top" wrapText="1"/>
      <protection hidden="1"/>
    </xf>
    <xf numFmtId="0" fontId="6" fillId="10" borderId="8" xfId="0" applyFont="1" applyFill="1" applyBorder="1" applyAlignment="1" applyProtection="1">
      <alignment horizontal="justify" vertical="top" wrapText="1"/>
      <protection hidden="1"/>
    </xf>
    <xf numFmtId="0" fontId="6" fillId="10" borderId="15" xfId="0" applyFont="1" applyFill="1" applyBorder="1" applyAlignment="1" applyProtection="1">
      <alignment horizontal="justify" vertical="top" wrapText="1"/>
      <protection hidden="1"/>
    </xf>
    <xf numFmtId="9" fontId="1" fillId="10" borderId="4" xfId="0" applyNumberFormat="1" applyFont="1" applyFill="1" applyBorder="1" applyAlignment="1" applyProtection="1">
      <alignment horizontal="left" vertical="center" wrapText="1"/>
      <protection hidden="1"/>
    </xf>
    <xf numFmtId="0" fontId="9" fillId="10" borderId="37" xfId="0" applyFont="1" applyFill="1" applyBorder="1" applyAlignment="1" applyProtection="1">
      <alignment horizontal="justify" vertical="center" wrapText="1"/>
      <protection hidden="1"/>
    </xf>
    <xf numFmtId="0" fontId="6" fillId="10" borderId="4" xfId="0" applyFont="1" applyFill="1" applyBorder="1" applyAlignment="1" applyProtection="1">
      <alignment horizontal="center" vertical="center" wrapText="1"/>
      <protection hidden="1"/>
    </xf>
    <xf numFmtId="14" fontId="1" fillId="10" borderId="4" xfId="0" applyNumberFormat="1" applyFont="1" applyFill="1" applyBorder="1" applyAlignment="1" applyProtection="1">
      <alignment horizontal="center" vertical="center" wrapText="1"/>
      <protection hidden="1"/>
    </xf>
    <xf numFmtId="0" fontId="9" fillId="10" borderId="38" xfId="0" applyFont="1" applyFill="1" applyBorder="1" applyAlignment="1" applyProtection="1">
      <alignment horizontal="justify" vertical="center" wrapText="1"/>
      <protection hidden="1"/>
    </xf>
    <xf numFmtId="0" fontId="6" fillId="10" borderId="4" xfId="0" applyFont="1" applyFill="1" applyBorder="1" applyAlignment="1" applyProtection="1">
      <alignment horizontal="justify" vertical="top" wrapText="1"/>
      <protection hidden="1"/>
    </xf>
    <xf numFmtId="0" fontId="6" fillId="10" borderId="16" xfId="0" applyFont="1" applyFill="1" applyBorder="1" applyAlignment="1" applyProtection="1">
      <alignment horizontal="justify" vertical="top" wrapText="1"/>
      <protection hidden="1"/>
    </xf>
    <xf numFmtId="0" fontId="1" fillId="15" borderId="8" xfId="0" applyFont="1" applyFill="1" applyBorder="1" applyAlignment="1" applyProtection="1">
      <alignment horizontal="center" vertical="center" wrapText="1"/>
      <protection hidden="1"/>
    </xf>
    <xf numFmtId="0" fontId="1" fillId="15" borderId="8" xfId="0" applyFont="1" applyFill="1" applyBorder="1" applyAlignment="1" applyProtection="1">
      <alignment horizontal="justify" vertical="center" wrapText="1"/>
      <protection hidden="1"/>
    </xf>
    <xf numFmtId="14" fontId="1" fillId="15" borderId="8" xfId="0" applyNumberFormat="1" applyFont="1" applyFill="1" applyBorder="1" applyAlignment="1" applyProtection="1">
      <alignment horizontal="center" vertical="center" wrapText="1"/>
      <protection hidden="1"/>
    </xf>
    <xf numFmtId="1" fontId="1" fillId="15" borderId="8" xfId="0" applyNumberFormat="1" applyFont="1" applyFill="1" applyBorder="1" applyAlignment="1" applyProtection="1">
      <alignment horizontal="center" vertical="center" wrapText="1"/>
      <protection hidden="1"/>
    </xf>
    <xf numFmtId="10" fontId="1" fillId="15" borderId="8" xfId="0" applyNumberFormat="1" applyFont="1" applyFill="1" applyBorder="1" applyAlignment="1" applyProtection="1">
      <alignment horizontal="center" vertical="center" wrapText="1"/>
      <protection hidden="1"/>
    </xf>
    <xf numFmtId="0" fontId="1" fillId="15" borderId="8" xfId="0" applyFont="1" applyFill="1" applyBorder="1" applyAlignment="1" applyProtection="1">
      <alignment horizontal="left" vertical="center" wrapText="1"/>
      <protection hidden="1"/>
    </xf>
    <xf numFmtId="0" fontId="6" fillId="15" borderId="15" xfId="0" applyFont="1" applyFill="1" applyBorder="1" applyAlignment="1" applyProtection="1">
      <alignment horizontal="left" vertical="center" wrapText="1"/>
      <protection hidden="1"/>
    </xf>
    <xf numFmtId="0" fontId="9" fillId="15" borderId="13" xfId="0" applyFont="1" applyFill="1" applyBorder="1" applyAlignment="1" applyProtection="1">
      <alignment horizontal="justify" vertical="center" wrapText="1"/>
      <protection hidden="1"/>
    </xf>
    <xf numFmtId="14" fontId="1" fillId="15" borderId="4" xfId="0" applyNumberFormat="1" applyFont="1" applyFill="1" applyBorder="1" applyAlignment="1" applyProtection="1">
      <alignment horizontal="justify" vertical="top" wrapText="1"/>
      <protection hidden="1"/>
    </xf>
    <xf numFmtId="0" fontId="6" fillId="15" borderId="8" xfId="0" applyFont="1" applyFill="1" applyBorder="1" applyAlignment="1" applyProtection="1">
      <alignment horizontal="justify" vertical="top" wrapText="1"/>
      <protection hidden="1"/>
    </xf>
    <xf numFmtId="0" fontId="6" fillId="15" borderId="15" xfId="0" applyFont="1" applyFill="1" applyBorder="1" applyAlignment="1" applyProtection="1">
      <alignment horizontal="justify" vertical="top" wrapText="1"/>
      <protection hidden="1"/>
    </xf>
    <xf numFmtId="0" fontId="6" fillId="15" borderId="4" xfId="0" applyFont="1" applyFill="1" applyBorder="1" applyAlignment="1" applyProtection="1">
      <alignment horizontal="center" vertical="center" wrapText="1"/>
      <protection hidden="1"/>
    </xf>
    <xf numFmtId="0" fontId="7" fillId="15" borderId="4" xfId="0" applyFont="1" applyFill="1" applyBorder="1" applyAlignment="1" applyProtection="1">
      <alignment horizontal="justify" vertical="center" wrapText="1"/>
      <protection hidden="1"/>
    </xf>
    <xf numFmtId="14" fontId="1" fillId="15" borderId="4" xfId="0" applyNumberFormat="1" applyFont="1" applyFill="1" applyBorder="1" applyAlignment="1" applyProtection="1">
      <alignment horizontal="center" vertical="center" wrapText="1"/>
      <protection hidden="1"/>
    </xf>
    <xf numFmtId="0" fontId="6" fillId="15" borderId="16" xfId="0" applyFont="1" applyFill="1" applyBorder="1" applyAlignment="1" applyProtection="1">
      <alignment horizontal="left" vertical="center" wrapText="1"/>
      <protection hidden="1"/>
    </xf>
    <xf numFmtId="0" fontId="9" fillId="15" borderId="38" xfId="0" applyFont="1" applyFill="1" applyBorder="1" applyAlignment="1" applyProtection="1">
      <alignment horizontal="justify" vertical="center" wrapText="1"/>
      <protection hidden="1"/>
    </xf>
    <xf numFmtId="0" fontId="6" fillId="15" borderId="4" xfId="0" applyFont="1" applyFill="1" applyBorder="1" applyAlignment="1" applyProtection="1">
      <alignment horizontal="justify" vertical="top" wrapText="1"/>
      <protection hidden="1"/>
    </xf>
    <xf numFmtId="0" fontId="6" fillId="15" borderId="16" xfId="0" applyFont="1" applyFill="1" applyBorder="1" applyAlignment="1" applyProtection="1">
      <alignment horizontal="justify" vertical="top" wrapText="1"/>
      <protection hidden="1"/>
    </xf>
    <xf numFmtId="9" fontId="1" fillId="15" borderId="4" xfId="0" applyNumberFormat="1" applyFont="1" applyFill="1" applyBorder="1" applyAlignment="1" applyProtection="1">
      <alignment horizontal="left" vertical="center" wrapText="1"/>
      <protection hidden="1"/>
    </xf>
    <xf numFmtId="0" fontId="1" fillId="5" borderId="8"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justify" vertical="center" wrapText="1"/>
      <protection hidden="1"/>
    </xf>
    <xf numFmtId="14" fontId="1" fillId="5" borderId="8" xfId="0" applyNumberFormat="1" applyFont="1" applyFill="1" applyBorder="1" applyAlignment="1" applyProtection="1">
      <alignment horizontal="center" vertical="center" wrapText="1"/>
      <protection hidden="1"/>
    </xf>
    <xf numFmtId="1" fontId="1" fillId="5" borderId="8" xfId="0" applyNumberFormat="1" applyFont="1" applyFill="1" applyBorder="1" applyAlignment="1" applyProtection="1">
      <alignment horizontal="center" vertical="center" wrapText="1"/>
      <protection hidden="1"/>
    </xf>
    <xf numFmtId="10" fontId="1" fillId="5" borderId="8" xfId="0" applyNumberFormat="1" applyFont="1" applyFill="1" applyBorder="1" applyAlignment="1" applyProtection="1">
      <alignment horizontal="center" vertical="center" wrapText="1"/>
      <protection hidden="1"/>
    </xf>
    <xf numFmtId="9" fontId="1" fillId="5" borderId="8" xfId="0" applyNumberFormat="1" applyFont="1" applyFill="1" applyBorder="1" applyAlignment="1" applyProtection="1">
      <alignment horizontal="left" vertical="center" wrapText="1"/>
      <protection hidden="1"/>
    </xf>
    <xf numFmtId="0" fontId="6" fillId="5" borderId="15" xfId="0" applyFont="1" applyFill="1" applyBorder="1" applyAlignment="1" applyProtection="1">
      <alignment horizontal="left" vertical="center" wrapText="1"/>
      <protection hidden="1"/>
    </xf>
    <xf numFmtId="0" fontId="9" fillId="5" borderId="37" xfId="0" applyFont="1" applyFill="1" applyBorder="1" applyAlignment="1" applyProtection="1">
      <alignment horizontal="justify" vertical="center" wrapText="1"/>
      <protection hidden="1"/>
    </xf>
    <xf numFmtId="14" fontId="1" fillId="5" borderId="4" xfId="0" applyNumberFormat="1" applyFont="1" applyFill="1" applyBorder="1" applyAlignment="1" applyProtection="1">
      <alignment horizontal="justify" vertical="top" wrapText="1"/>
      <protection hidden="1"/>
    </xf>
    <xf numFmtId="0" fontId="6" fillId="5" borderId="8" xfId="0" applyFont="1" applyFill="1" applyBorder="1" applyAlignment="1" applyProtection="1">
      <alignment horizontal="justify" vertical="top" wrapText="1"/>
      <protection hidden="1"/>
    </xf>
    <xf numFmtId="0" fontId="6" fillId="5" borderId="15" xfId="0" applyFont="1" applyFill="1" applyBorder="1" applyAlignment="1" applyProtection="1">
      <alignment horizontal="justify" vertical="top" wrapText="1"/>
      <protection hidden="1"/>
    </xf>
    <xf numFmtId="0" fontId="9" fillId="5" borderId="13" xfId="0" applyFont="1" applyFill="1" applyBorder="1" applyAlignment="1" applyProtection="1">
      <alignment horizontal="justify" vertical="center" wrapText="1"/>
      <protection hidden="1"/>
    </xf>
    <xf numFmtId="0" fontId="6" fillId="5" borderId="4"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justify" vertical="center" wrapText="1"/>
      <protection hidden="1"/>
    </xf>
    <xf numFmtId="0" fontId="6" fillId="5" borderId="16" xfId="0" applyFont="1" applyFill="1" applyBorder="1" applyAlignment="1" applyProtection="1">
      <alignment horizontal="left" vertical="center" wrapText="1"/>
      <protection hidden="1"/>
    </xf>
    <xf numFmtId="0" fontId="9" fillId="5" borderId="12" xfId="0" applyFont="1" applyFill="1" applyBorder="1" applyAlignment="1" applyProtection="1">
      <alignment horizontal="justify" vertical="center" wrapText="1"/>
      <protection hidden="1"/>
    </xf>
    <xf numFmtId="0" fontId="6" fillId="5" borderId="4" xfId="0" applyFont="1" applyFill="1" applyBorder="1" applyAlignment="1" applyProtection="1">
      <alignment horizontal="justify" vertical="top" wrapText="1"/>
      <protection hidden="1"/>
    </xf>
    <xf numFmtId="0" fontId="6" fillId="5" borderId="16" xfId="0" applyFont="1" applyFill="1" applyBorder="1" applyAlignment="1" applyProtection="1">
      <alignment horizontal="justify" vertical="top" wrapText="1"/>
      <protection hidden="1"/>
    </xf>
    <xf numFmtId="9" fontId="1" fillId="5" borderId="4" xfId="0" applyNumberFormat="1" applyFont="1" applyFill="1" applyBorder="1" applyAlignment="1" applyProtection="1">
      <alignment horizontal="left" vertical="center" wrapText="1"/>
      <protection hidden="1"/>
    </xf>
    <xf numFmtId="0" fontId="1" fillId="17" borderId="8" xfId="0" applyFont="1" applyFill="1" applyBorder="1" applyAlignment="1" applyProtection="1">
      <alignment horizontal="center" vertical="center" wrapText="1"/>
      <protection hidden="1"/>
    </xf>
    <xf numFmtId="0" fontId="1" fillId="17" borderId="8" xfId="0" applyFont="1" applyFill="1" applyBorder="1" applyAlignment="1" applyProtection="1">
      <alignment horizontal="left" vertical="center" wrapText="1"/>
      <protection hidden="1"/>
    </xf>
    <xf numFmtId="14" fontId="1" fillId="18" borderId="8" xfId="0" applyNumberFormat="1" applyFont="1" applyFill="1" applyBorder="1" applyAlignment="1" applyProtection="1">
      <alignment horizontal="center" vertical="center" wrapText="1"/>
      <protection hidden="1"/>
    </xf>
    <xf numFmtId="1" fontId="1" fillId="18" borderId="8" xfId="0" applyNumberFormat="1" applyFont="1" applyFill="1" applyBorder="1" applyAlignment="1" applyProtection="1">
      <alignment horizontal="center" vertical="center" wrapText="1"/>
      <protection hidden="1"/>
    </xf>
    <xf numFmtId="10" fontId="1" fillId="18" borderId="8" xfId="0" applyNumberFormat="1" applyFont="1" applyFill="1" applyBorder="1" applyAlignment="1" applyProtection="1">
      <alignment horizontal="center" vertical="center" wrapText="1"/>
      <protection hidden="1"/>
    </xf>
    <xf numFmtId="0" fontId="6" fillId="17" borderId="15" xfId="0" applyFont="1" applyFill="1" applyBorder="1" applyAlignment="1" applyProtection="1">
      <alignment horizontal="left" vertical="center" wrapText="1"/>
      <protection hidden="1"/>
    </xf>
    <xf numFmtId="0" fontId="9" fillId="17" borderId="13" xfId="0" applyFont="1" applyFill="1" applyBorder="1" applyAlignment="1" applyProtection="1">
      <alignment horizontal="justify" vertical="center" wrapText="1"/>
      <protection hidden="1"/>
    </xf>
    <xf numFmtId="14" fontId="1" fillId="18" borderId="4" xfId="0" applyNumberFormat="1" applyFont="1" applyFill="1" applyBorder="1" applyAlignment="1" applyProtection="1">
      <alignment horizontal="justify" vertical="top" wrapText="1"/>
      <protection hidden="1"/>
    </xf>
    <xf numFmtId="0" fontId="6" fillId="17" borderId="8" xfId="0" applyFont="1" applyFill="1" applyBorder="1" applyAlignment="1" applyProtection="1">
      <alignment horizontal="justify" vertical="top" wrapText="1"/>
      <protection hidden="1"/>
    </xf>
    <xf numFmtId="0" fontId="6" fillId="17" borderId="15" xfId="0" applyFont="1" applyFill="1" applyBorder="1" applyAlignment="1" applyProtection="1">
      <alignment horizontal="justify" vertical="top" wrapText="1"/>
      <protection hidden="1"/>
    </xf>
    <xf numFmtId="0" fontId="6" fillId="17" borderId="4" xfId="0" applyFont="1" applyFill="1" applyBorder="1" applyAlignment="1" applyProtection="1">
      <alignment horizontal="center" vertical="center" wrapText="1"/>
      <protection hidden="1"/>
    </xf>
    <xf numFmtId="0" fontId="6" fillId="17" borderId="4" xfId="0" applyFont="1" applyFill="1" applyBorder="1" applyAlignment="1" applyProtection="1">
      <alignment horizontal="left" vertical="center" wrapText="1"/>
      <protection hidden="1"/>
    </xf>
    <xf numFmtId="9" fontId="1" fillId="17" borderId="4" xfId="0" applyNumberFormat="1"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9" fillId="17" borderId="12" xfId="0" applyFont="1" applyFill="1" applyBorder="1" applyAlignment="1" applyProtection="1">
      <alignment horizontal="justify" vertical="center" wrapText="1"/>
      <protection hidden="1"/>
    </xf>
    <xf numFmtId="0" fontId="6" fillId="17" borderId="4" xfId="0" applyFont="1" applyFill="1" applyBorder="1" applyAlignment="1" applyProtection="1">
      <alignment horizontal="justify" vertical="top" wrapText="1"/>
      <protection hidden="1"/>
    </xf>
    <xf numFmtId="0" fontId="6" fillId="17" borderId="16" xfId="0" applyFont="1" applyFill="1" applyBorder="1" applyAlignment="1" applyProtection="1">
      <alignment horizontal="justify" vertical="top" wrapText="1"/>
      <protection hidden="1"/>
    </xf>
    <xf numFmtId="0" fontId="1" fillId="12" borderId="14" xfId="0" applyFont="1" applyFill="1" applyBorder="1" applyAlignment="1" applyProtection="1">
      <alignment horizontal="center" vertical="center" wrapText="1"/>
      <protection hidden="1"/>
    </xf>
    <xf numFmtId="0" fontId="1" fillId="12" borderId="8" xfId="0" applyFont="1" applyFill="1" applyBorder="1" applyAlignment="1" applyProtection="1">
      <alignment horizontal="left" vertical="center" wrapText="1"/>
      <protection hidden="1"/>
    </xf>
    <xf numFmtId="0" fontId="5" fillId="12" borderId="8" xfId="0" applyFont="1" applyFill="1" applyBorder="1" applyAlignment="1" applyProtection="1">
      <alignment horizontal="center" vertical="center" textRotation="89" wrapText="1"/>
      <protection hidden="1"/>
    </xf>
    <xf numFmtId="0" fontId="1" fillId="12" borderId="8" xfId="0" applyFont="1" applyFill="1" applyBorder="1" applyAlignment="1" applyProtection="1">
      <alignment horizontal="center" vertical="center" wrapText="1"/>
      <protection hidden="1"/>
    </xf>
    <xf numFmtId="14" fontId="1" fillId="12" borderId="8" xfId="0" applyNumberFormat="1" applyFont="1" applyFill="1" applyBorder="1" applyAlignment="1" applyProtection="1">
      <alignment horizontal="center" vertical="center" wrapText="1"/>
      <protection hidden="1"/>
    </xf>
    <xf numFmtId="1" fontId="1" fillId="12" borderId="8" xfId="0" applyNumberFormat="1" applyFont="1" applyFill="1" applyBorder="1" applyAlignment="1" applyProtection="1">
      <alignment horizontal="center" vertical="center" wrapText="1"/>
      <protection hidden="1"/>
    </xf>
    <xf numFmtId="10" fontId="1" fillId="12" borderId="8" xfId="0" applyNumberFormat="1" applyFont="1" applyFill="1" applyBorder="1" applyAlignment="1" applyProtection="1">
      <alignment horizontal="center" vertical="center" wrapText="1"/>
      <protection hidden="1"/>
    </xf>
    <xf numFmtId="0" fontId="6" fillId="12" borderId="15" xfId="0" applyFont="1" applyFill="1" applyBorder="1" applyAlignment="1" applyProtection="1">
      <alignment horizontal="left" vertical="center" wrapText="1"/>
      <protection hidden="1"/>
    </xf>
    <xf numFmtId="0" fontId="9" fillId="12" borderId="13" xfId="0" applyFont="1" applyFill="1" applyBorder="1" applyAlignment="1" applyProtection="1">
      <alignment horizontal="justify" vertical="center" wrapText="1"/>
      <protection hidden="1"/>
    </xf>
    <xf numFmtId="14" fontId="1" fillId="12" borderId="4" xfId="0" applyNumberFormat="1" applyFont="1" applyFill="1" applyBorder="1" applyAlignment="1" applyProtection="1">
      <alignment horizontal="justify" vertical="top" wrapText="1"/>
      <protection hidden="1"/>
    </xf>
    <xf numFmtId="0" fontId="6" fillId="12" borderId="8" xfId="0" applyFont="1" applyFill="1" applyBorder="1" applyAlignment="1" applyProtection="1">
      <alignment horizontal="justify" vertical="top" wrapText="1"/>
      <protection hidden="1"/>
    </xf>
    <xf numFmtId="0" fontId="6" fillId="12" borderId="15" xfId="0" applyFont="1" applyFill="1" applyBorder="1" applyAlignment="1" applyProtection="1">
      <alignment horizontal="justify" vertical="top" wrapText="1"/>
      <protection hidden="1"/>
    </xf>
    <xf numFmtId="0" fontId="1" fillId="16" borderId="8" xfId="0" applyFont="1" applyFill="1" applyBorder="1" applyAlignment="1" applyProtection="1">
      <alignment horizontal="center" vertical="center" wrapText="1"/>
      <protection hidden="1"/>
    </xf>
    <xf numFmtId="0" fontId="1" fillId="16" borderId="8" xfId="0" applyFont="1" applyFill="1" applyBorder="1" applyAlignment="1" applyProtection="1">
      <alignment horizontal="justify" vertical="center" wrapText="1"/>
      <protection hidden="1"/>
    </xf>
    <xf numFmtId="14" fontId="1" fillId="16" borderId="8" xfId="0" applyNumberFormat="1" applyFont="1" applyFill="1" applyBorder="1" applyAlignment="1" applyProtection="1">
      <alignment horizontal="center" vertical="center" wrapText="1"/>
      <protection hidden="1"/>
    </xf>
    <xf numFmtId="1" fontId="1" fillId="16" borderId="8" xfId="0" applyNumberFormat="1" applyFont="1" applyFill="1" applyBorder="1" applyAlignment="1" applyProtection="1">
      <alignment horizontal="center" vertical="center" wrapText="1"/>
      <protection hidden="1"/>
    </xf>
    <xf numFmtId="10" fontId="1" fillId="16" borderId="8" xfId="0" applyNumberFormat="1" applyFont="1" applyFill="1" applyBorder="1" applyAlignment="1" applyProtection="1">
      <alignment horizontal="center" vertical="center" wrapText="1"/>
      <protection hidden="1"/>
    </xf>
    <xf numFmtId="0" fontId="1" fillId="16" borderId="8" xfId="0" applyFont="1" applyFill="1" applyBorder="1" applyAlignment="1" applyProtection="1">
      <alignment horizontal="left" vertical="center" wrapText="1"/>
      <protection hidden="1"/>
    </xf>
    <xf numFmtId="0" fontId="1" fillId="16" borderId="4" xfId="0" applyFont="1" applyFill="1" applyBorder="1" applyAlignment="1" applyProtection="1">
      <alignment horizontal="center" vertical="center" wrapText="1"/>
      <protection hidden="1"/>
    </xf>
    <xf numFmtId="0" fontId="9" fillId="16" borderId="37" xfId="0" applyFont="1" applyFill="1" applyBorder="1" applyAlignment="1" applyProtection="1">
      <alignment horizontal="justify" vertical="center" wrapText="1"/>
      <protection hidden="1"/>
    </xf>
    <xf numFmtId="14" fontId="1" fillId="16" borderId="4" xfId="0" applyNumberFormat="1" applyFont="1" applyFill="1" applyBorder="1" applyAlignment="1" applyProtection="1">
      <alignment horizontal="justify" vertical="top" wrapText="1"/>
      <protection hidden="1"/>
    </xf>
    <xf numFmtId="0" fontId="6" fillId="16" borderId="8" xfId="0" applyFont="1" applyFill="1" applyBorder="1" applyAlignment="1" applyProtection="1">
      <alignment horizontal="justify" vertical="top" wrapText="1"/>
      <protection hidden="1"/>
    </xf>
    <xf numFmtId="0" fontId="6" fillId="16" borderId="15" xfId="0" applyFont="1" applyFill="1" applyBorder="1" applyAlignment="1" applyProtection="1">
      <alignment horizontal="justify" vertical="top" wrapText="1"/>
      <protection hidden="1"/>
    </xf>
    <xf numFmtId="0" fontId="6" fillId="16" borderId="4" xfId="0" applyFont="1" applyFill="1" applyBorder="1" applyAlignment="1" applyProtection="1">
      <alignment horizontal="center" vertical="center" wrapText="1"/>
      <protection hidden="1"/>
    </xf>
    <xf numFmtId="0" fontId="7" fillId="16" borderId="4" xfId="0" applyFont="1" applyFill="1" applyBorder="1" applyAlignment="1" applyProtection="1">
      <alignment horizontal="justify" vertical="center" wrapText="1"/>
      <protection hidden="1"/>
    </xf>
    <xf numFmtId="14" fontId="1" fillId="16" borderId="4" xfId="0" applyNumberFormat="1" applyFont="1" applyFill="1" applyBorder="1" applyAlignment="1" applyProtection="1">
      <alignment horizontal="center" vertical="center" wrapText="1"/>
      <protection hidden="1"/>
    </xf>
    <xf numFmtId="9" fontId="1" fillId="16" borderId="4" xfId="0" applyNumberFormat="1" applyFont="1" applyFill="1" applyBorder="1" applyAlignment="1" applyProtection="1">
      <alignment horizontal="left" vertical="center" wrapText="1"/>
      <protection hidden="1"/>
    </xf>
    <xf numFmtId="0" fontId="6" fillId="16" borderId="16" xfId="0" applyFont="1" applyFill="1" applyBorder="1" applyAlignment="1" applyProtection="1">
      <alignment horizontal="left" vertical="center" wrapText="1"/>
      <protection hidden="1"/>
    </xf>
    <xf numFmtId="0" fontId="9" fillId="16" borderId="38" xfId="0" applyFont="1" applyFill="1" applyBorder="1" applyAlignment="1" applyProtection="1">
      <alignment horizontal="justify" vertical="center" wrapText="1"/>
      <protection hidden="1"/>
    </xf>
    <xf numFmtId="0" fontId="6" fillId="16" borderId="4" xfId="0" applyFont="1" applyFill="1" applyBorder="1" applyAlignment="1" applyProtection="1">
      <alignment horizontal="justify" vertical="top" wrapText="1"/>
      <protection hidden="1"/>
    </xf>
    <xf numFmtId="0" fontId="6" fillId="16" borderId="16" xfId="0" applyFont="1" applyFill="1" applyBorder="1" applyAlignment="1" applyProtection="1">
      <alignment horizontal="justify" vertical="top" wrapText="1"/>
      <protection hidden="1"/>
    </xf>
    <xf numFmtId="14" fontId="1" fillId="11" borderId="4" xfId="0" applyNumberFormat="1" applyFont="1" applyFill="1" applyBorder="1" applyAlignment="1" applyProtection="1">
      <alignment horizontal="justify" vertical="top" wrapText="1"/>
      <protection hidden="1"/>
    </xf>
    <xf numFmtId="0" fontId="6" fillId="11" borderId="11" xfId="0" applyFont="1" applyFill="1" applyBorder="1" applyAlignment="1" applyProtection="1">
      <alignment horizontal="center" vertical="center" wrapText="1"/>
      <protection hidden="1"/>
    </xf>
    <xf numFmtId="0" fontId="7" fillId="11" borderId="11" xfId="0" applyFont="1" applyFill="1" applyBorder="1" applyAlignment="1" applyProtection="1">
      <alignment horizontal="justify" vertical="center" wrapText="1"/>
      <protection hidden="1"/>
    </xf>
    <xf numFmtId="14" fontId="1" fillId="11" borderId="33" xfId="0" applyNumberFormat="1" applyFont="1" applyFill="1" applyBorder="1" applyAlignment="1" applyProtection="1">
      <alignment horizontal="center" vertical="center" wrapText="1"/>
      <protection hidden="1"/>
    </xf>
    <xf numFmtId="1" fontId="1" fillId="11" borderId="33" xfId="0" applyNumberFormat="1" applyFont="1" applyFill="1" applyBorder="1" applyAlignment="1" applyProtection="1">
      <alignment horizontal="center" vertical="center" wrapText="1"/>
      <protection hidden="1"/>
    </xf>
    <xf numFmtId="10" fontId="1" fillId="11" borderId="33" xfId="0" applyNumberFormat="1" applyFont="1" applyFill="1" applyBorder="1" applyAlignment="1" applyProtection="1">
      <alignment horizontal="center" vertical="center" wrapText="1"/>
      <protection hidden="1"/>
    </xf>
    <xf numFmtId="9" fontId="1" fillId="11" borderId="11" xfId="0" applyNumberFormat="1" applyFont="1" applyFill="1" applyBorder="1" applyAlignment="1" applyProtection="1">
      <alignment horizontal="left" vertical="center" wrapText="1"/>
      <protection hidden="1"/>
    </xf>
    <xf numFmtId="0" fontId="1" fillId="11" borderId="33"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left" vertical="center" wrapText="1"/>
      <protection hidden="1"/>
    </xf>
    <xf numFmtId="0" fontId="6" fillId="11" borderId="34" xfId="0" applyFont="1" applyFill="1" applyBorder="1" applyAlignment="1" applyProtection="1">
      <alignment horizontal="left" vertical="center" wrapText="1"/>
      <protection hidden="1"/>
    </xf>
    <xf numFmtId="0" fontId="9" fillId="11" borderId="24" xfId="0" applyFont="1" applyFill="1" applyBorder="1" applyAlignment="1" applyProtection="1">
      <alignment horizontal="justify" vertical="center" wrapText="1"/>
      <protection hidden="1"/>
    </xf>
    <xf numFmtId="14" fontId="1" fillId="11" borderId="11" xfId="0" applyNumberFormat="1" applyFont="1" applyFill="1" applyBorder="1" applyAlignment="1" applyProtection="1">
      <alignment horizontal="justify" vertical="top" wrapText="1"/>
      <protection hidden="1"/>
    </xf>
    <xf numFmtId="0" fontId="6" fillId="11" borderId="11" xfId="0" applyFont="1" applyFill="1" applyBorder="1" applyAlignment="1" applyProtection="1">
      <alignment horizontal="justify" vertical="top" wrapText="1"/>
      <protection hidden="1"/>
    </xf>
    <xf numFmtId="0" fontId="6" fillId="11" borderId="34" xfId="0" applyFont="1" applyFill="1" applyBorder="1" applyAlignment="1" applyProtection="1">
      <alignment horizontal="justify" vertical="top" wrapText="1"/>
      <protection hidden="1"/>
    </xf>
    <xf numFmtId="0" fontId="1" fillId="0" borderId="0" xfId="0" applyFont="1" applyAlignment="1" applyProtection="1">
      <alignment horizontal="justify" vertical="center" wrapText="1"/>
      <protection hidden="1"/>
    </xf>
    <xf numFmtId="10" fontId="1" fillId="0" borderId="0" xfId="0" applyNumberFormat="1" applyFont="1" applyAlignment="1" applyProtection="1">
      <alignment horizontal="justify" vertical="center" wrapText="1"/>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horizontal="justify" vertical="center" wrapText="1"/>
      <protection hidden="1"/>
    </xf>
    <xf numFmtId="0" fontId="6" fillId="0" borderId="0" xfId="0" applyFont="1" applyAlignment="1" applyProtection="1">
      <alignment horizontal="left" vertical="center" wrapText="1"/>
      <protection hidden="1"/>
    </xf>
    <xf numFmtId="0" fontId="7" fillId="0" borderId="0" xfId="0" applyFont="1" applyAlignment="1" applyProtection="1">
      <alignment horizontal="justify" vertical="center" wrapText="1"/>
      <protection hidden="1"/>
    </xf>
    <xf numFmtId="0" fontId="5" fillId="0" borderId="0" xfId="0" applyFont="1" applyAlignment="1" applyProtection="1">
      <alignment horizontal="right" vertical="center" wrapText="1"/>
      <protection hidden="1"/>
    </xf>
    <xf numFmtId="0" fontId="6" fillId="0" borderId="0" xfId="0" applyFont="1" applyAlignment="1" applyProtection="1">
      <alignment horizontal="right" vertical="center" wrapText="1"/>
      <protection hidden="1"/>
    </xf>
    <xf numFmtId="0" fontId="6" fillId="0" borderId="0" xfId="0" applyFont="1" applyProtection="1">
      <protection hidden="1"/>
    </xf>
    <xf numFmtId="0" fontId="6" fillId="0" borderId="0" xfId="0" applyFont="1" applyAlignment="1" applyProtection="1">
      <alignment horizontal="center"/>
      <protection hidden="1"/>
    </xf>
    <xf numFmtId="1" fontId="1" fillId="3" borderId="0" xfId="0" applyNumberFormat="1" applyFont="1" applyFill="1" applyBorder="1" applyAlignment="1" applyProtection="1">
      <alignment horizontal="center" vertical="top" wrapText="1"/>
      <protection hidden="1"/>
    </xf>
    <xf numFmtId="0" fontId="16" fillId="0" borderId="0" xfId="0" applyFont="1" applyAlignment="1" applyProtection="1">
      <alignment vertical="center"/>
      <protection hidden="1"/>
    </xf>
    <xf numFmtId="0" fontId="6" fillId="0" borderId="0" xfId="0" applyFont="1" applyAlignment="1" applyProtection="1">
      <alignment vertical="center"/>
      <protection hidden="1"/>
    </xf>
    <xf numFmtId="0" fontId="4" fillId="0" borderId="0" xfId="0" applyFont="1" applyBorder="1" applyAlignment="1" applyProtection="1">
      <alignment vertical="center" wrapText="1"/>
      <protection hidden="1"/>
    </xf>
    <xf numFmtId="0" fontId="6" fillId="0" borderId="0" xfId="0" applyFont="1" applyBorder="1" applyAlignment="1" applyProtection="1">
      <alignment horizontal="justify" vertical="center" wrapText="1"/>
      <protection hidden="1"/>
    </xf>
    <xf numFmtId="0" fontId="6" fillId="0" borderId="0" xfId="0" applyFont="1" applyBorder="1" applyAlignment="1" applyProtection="1">
      <alignment horizontal="center" vertical="center" wrapText="1"/>
      <protection hidden="1"/>
    </xf>
    <xf numFmtId="0" fontId="5" fillId="0" borderId="0" xfId="0" applyFont="1" applyAlignment="1" applyProtection="1">
      <alignment horizontal="justify" vertical="center" wrapText="1"/>
      <protection hidden="1"/>
    </xf>
    <xf numFmtId="9" fontId="5" fillId="0" borderId="0" xfId="0" applyNumberFormat="1" applyFont="1" applyAlignment="1" applyProtection="1">
      <alignment horizontal="justify" vertical="center" wrapText="1"/>
      <protection hidden="1"/>
    </xf>
    <xf numFmtId="10" fontId="5" fillId="0" borderId="0" xfId="0" applyNumberFormat="1" applyFont="1" applyAlignment="1" applyProtection="1">
      <alignment horizontal="center" vertical="center" wrapText="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0" fontId="1" fillId="0" borderId="0" xfId="0" applyFont="1" applyProtection="1">
      <protection hidden="1"/>
    </xf>
    <xf numFmtId="0" fontId="15" fillId="0" borderId="0" xfId="0" applyFont="1" applyProtection="1">
      <protection hidden="1"/>
    </xf>
    <xf numFmtId="14" fontId="5" fillId="9" borderId="9" xfId="0" applyNumberFormat="1" applyFont="1" applyFill="1" applyBorder="1" applyAlignment="1" applyProtection="1">
      <alignment horizontal="center" vertical="center" wrapText="1"/>
      <protection hidden="1"/>
    </xf>
    <xf numFmtId="14" fontId="5" fillId="11" borderId="14" xfId="0" applyNumberFormat="1" applyFont="1" applyFill="1" applyBorder="1" applyAlignment="1" applyProtection="1">
      <alignment horizontal="center" vertical="center" wrapText="1"/>
      <protection hidden="1"/>
    </xf>
    <xf numFmtId="14" fontId="5" fillId="11" borderId="9" xfId="0" applyNumberFormat="1" applyFont="1" applyFill="1" applyBorder="1" applyAlignment="1" applyProtection="1">
      <alignment horizontal="center" vertical="center" wrapText="1"/>
      <protection hidden="1"/>
    </xf>
    <xf numFmtId="9" fontId="5" fillId="8" borderId="9" xfId="0" applyNumberFormat="1" applyFont="1" applyFill="1" applyBorder="1" applyAlignment="1" applyProtection="1">
      <alignment horizontal="center" vertical="center" wrapText="1"/>
      <protection hidden="1"/>
    </xf>
    <xf numFmtId="14" fontId="5" fillId="8" borderId="9" xfId="0" applyNumberFormat="1" applyFont="1" applyFill="1" applyBorder="1" applyAlignment="1" applyProtection="1">
      <alignment horizontal="center" vertical="center" wrapText="1"/>
      <protection hidden="1"/>
    </xf>
    <xf numFmtId="14" fontId="5" fillId="13" borderId="9" xfId="0" applyNumberFormat="1" applyFont="1" applyFill="1" applyBorder="1" applyAlignment="1" applyProtection="1">
      <alignment horizontal="center" vertical="center" wrapText="1"/>
      <protection hidden="1"/>
    </xf>
    <xf numFmtId="9" fontId="5" fillId="13" borderId="9" xfId="0" applyNumberFormat="1" applyFont="1" applyFill="1" applyBorder="1" applyAlignment="1" applyProtection="1">
      <alignment horizontal="center" vertical="center" wrapText="1"/>
      <protection hidden="1"/>
    </xf>
    <xf numFmtId="14" fontId="5" fillId="14" borderId="9" xfId="0" applyNumberFormat="1" applyFont="1" applyFill="1" applyBorder="1" applyAlignment="1" applyProtection="1">
      <alignment horizontal="center" vertical="center" wrapText="1"/>
      <protection hidden="1"/>
    </xf>
    <xf numFmtId="14" fontId="5" fillId="10" borderId="9" xfId="0" applyNumberFormat="1" applyFont="1" applyFill="1" applyBorder="1" applyAlignment="1" applyProtection="1">
      <alignment horizontal="center" vertical="center" wrapText="1"/>
      <protection hidden="1"/>
    </xf>
    <xf numFmtId="9" fontId="5" fillId="10" borderId="9" xfId="0" applyNumberFormat="1" applyFont="1" applyFill="1" applyBorder="1" applyAlignment="1" applyProtection="1">
      <alignment horizontal="center" vertical="center" wrapText="1"/>
      <protection hidden="1"/>
    </xf>
    <xf numFmtId="14" fontId="5" fillId="15" borderId="9" xfId="0" applyNumberFormat="1" applyFont="1" applyFill="1" applyBorder="1" applyAlignment="1" applyProtection="1">
      <alignment horizontal="center" vertical="center" wrapText="1"/>
      <protection hidden="1"/>
    </xf>
    <xf numFmtId="14" fontId="5" fillId="5" borderId="9" xfId="0" applyNumberFormat="1" applyFont="1" applyFill="1" applyBorder="1" applyAlignment="1" applyProtection="1">
      <alignment horizontal="center" vertical="center" wrapText="1"/>
      <protection hidden="1"/>
    </xf>
    <xf numFmtId="14" fontId="5" fillId="17" borderId="9" xfId="0" applyNumberFormat="1" applyFont="1" applyFill="1" applyBorder="1" applyAlignment="1" applyProtection="1">
      <alignment horizontal="center" vertical="center" wrapText="1"/>
      <protection hidden="1"/>
    </xf>
    <xf numFmtId="14" fontId="5" fillId="12" borderId="9" xfId="0" applyNumberFormat="1" applyFont="1" applyFill="1" applyBorder="1" applyAlignment="1" applyProtection="1">
      <alignment horizontal="center" vertical="center" wrapText="1"/>
      <protection hidden="1"/>
    </xf>
    <xf numFmtId="14" fontId="5" fillId="16" borderId="9" xfId="0" applyNumberFormat="1" applyFont="1" applyFill="1" applyBorder="1" applyAlignment="1" applyProtection="1">
      <alignment horizontal="center" vertical="center" wrapText="1"/>
      <protection hidden="1"/>
    </xf>
    <xf numFmtId="14" fontId="5" fillId="11" borderId="10" xfId="0" applyNumberFormat="1" applyFont="1" applyFill="1" applyBorder="1" applyAlignment="1" applyProtection="1">
      <alignment horizontal="center" vertical="center" wrapText="1"/>
      <protection hidden="1"/>
    </xf>
    <xf numFmtId="164" fontId="0" fillId="19" borderId="8" xfId="1" applyNumberFormat="1" applyFont="1" applyFill="1" applyBorder="1"/>
    <xf numFmtId="164" fontId="0" fillId="19" borderId="4" xfId="1" applyNumberFormat="1" applyFont="1" applyFill="1" applyBorder="1"/>
    <xf numFmtId="164" fontId="0" fillId="0" borderId="4" xfId="1" applyNumberFormat="1" applyFont="1" applyBorder="1"/>
    <xf numFmtId="165" fontId="0" fillId="19" borderId="4" xfId="1" applyNumberFormat="1" applyFont="1" applyFill="1" applyBorder="1"/>
    <xf numFmtId="9" fontId="0" fillId="0" borderId="0" xfId="0" applyNumberFormat="1"/>
    <xf numFmtId="0" fontId="6" fillId="0" borderId="0" xfId="0" applyFont="1" applyAlignment="1" applyProtection="1">
      <alignment horizontal="left" vertical="center"/>
      <protection hidden="1"/>
    </xf>
    <xf numFmtId="0" fontId="4" fillId="0" borderId="25"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4" fillId="0" borderId="0" xfId="0" applyFont="1" applyAlignment="1" applyProtection="1">
      <alignment horizontal="left" vertical="center"/>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right" vertical="center" wrapText="1"/>
      <protection hidden="1"/>
    </xf>
    <xf numFmtId="0" fontId="16" fillId="0" borderId="0" xfId="0" applyFont="1" applyAlignment="1" applyProtection="1">
      <alignment horizontal="left" vertical="center" wrapText="1"/>
      <protection hidden="1"/>
    </xf>
    <xf numFmtId="0" fontId="1" fillId="11" borderId="14" xfId="0" applyFont="1" applyFill="1" applyBorder="1" applyAlignment="1" applyProtection="1">
      <alignment horizontal="center" vertical="center" wrapText="1"/>
      <protection hidden="1"/>
    </xf>
    <xf numFmtId="0" fontId="6" fillId="11" borderId="10" xfId="0" applyFont="1" applyFill="1" applyBorder="1" applyAlignment="1" applyProtection="1">
      <alignment horizontal="center" vertical="center" wrapText="1"/>
      <protection hidden="1"/>
    </xf>
    <xf numFmtId="0" fontId="1" fillId="11" borderId="8" xfId="0" applyFont="1" applyFill="1" applyBorder="1" applyAlignment="1" applyProtection="1">
      <alignment horizontal="left" vertical="center" wrapText="1"/>
      <protection hidden="1"/>
    </xf>
    <xf numFmtId="0" fontId="1" fillId="11" borderId="11" xfId="0" applyFont="1" applyFill="1" applyBorder="1" applyAlignment="1" applyProtection="1">
      <alignment horizontal="left" vertical="center" wrapText="1"/>
      <protection hidden="1"/>
    </xf>
    <xf numFmtId="0" fontId="5" fillId="11" borderId="8" xfId="0" applyFont="1" applyFill="1" applyBorder="1" applyAlignment="1" applyProtection="1">
      <alignment horizontal="center" vertical="center" textRotation="89" wrapText="1"/>
      <protection hidden="1"/>
    </xf>
    <xf numFmtId="0" fontId="5" fillId="11" borderId="11" xfId="0" applyFont="1" applyFill="1" applyBorder="1" applyAlignment="1" applyProtection="1">
      <alignment horizontal="center" vertical="center" textRotation="89" wrapText="1"/>
      <protection hidden="1"/>
    </xf>
    <xf numFmtId="0" fontId="6" fillId="11" borderId="11" xfId="0" applyFont="1" applyFill="1" applyBorder="1" applyAlignment="1" applyProtection="1">
      <alignment horizontal="left" vertical="center" wrapText="1"/>
      <protection hidden="1"/>
    </xf>
    <xf numFmtId="10" fontId="1" fillId="11" borderId="8" xfId="0" applyNumberFormat="1" applyFont="1" applyFill="1" applyBorder="1" applyAlignment="1" applyProtection="1">
      <alignment horizontal="center" vertical="center" wrapText="1"/>
      <protection hidden="1"/>
    </xf>
    <xf numFmtId="10" fontId="1" fillId="11" borderId="11" xfId="0" applyNumberFormat="1" applyFont="1" applyFill="1" applyBorder="1" applyAlignment="1" applyProtection="1">
      <alignment horizontal="center" vertical="center" wrapText="1"/>
      <protection hidden="1"/>
    </xf>
    <xf numFmtId="0" fontId="1" fillId="17" borderId="14" xfId="0" applyFont="1" applyFill="1" applyBorder="1" applyAlignment="1" applyProtection="1">
      <alignment horizontal="center" vertical="center" wrapText="1"/>
      <protection hidden="1"/>
    </xf>
    <xf numFmtId="0" fontId="6" fillId="17" borderId="9" xfId="0" applyFont="1" applyFill="1" applyBorder="1" applyAlignment="1" applyProtection="1">
      <alignment horizontal="center" vertical="center" wrapText="1"/>
      <protection hidden="1"/>
    </xf>
    <xf numFmtId="0" fontId="1" fillId="17" borderId="8" xfId="0" applyFont="1" applyFill="1" applyBorder="1" applyAlignment="1" applyProtection="1">
      <alignment horizontal="left" vertical="center" wrapText="1"/>
      <protection hidden="1"/>
    </xf>
    <xf numFmtId="0" fontId="1" fillId="17" borderId="4"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center" vertical="center" textRotation="89" wrapText="1"/>
      <protection hidden="1"/>
    </xf>
    <xf numFmtId="0" fontId="5" fillId="17" borderId="4" xfId="0" applyFont="1" applyFill="1" applyBorder="1" applyAlignment="1" applyProtection="1">
      <alignment horizontal="center" vertical="center" textRotation="89" wrapText="1"/>
      <protection hidden="1"/>
    </xf>
    <xf numFmtId="0" fontId="6" fillId="17" borderId="4" xfId="0" applyFont="1" applyFill="1" applyBorder="1" applyAlignment="1" applyProtection="1">
      <alignment horizontal="left" vertical="center" wrapText="1"/>
      <protection hidden="1"/>
    </xf>
    <xf numFmtId="10" fontId="1" fillId="17" borderId="8" xfId="0" applyNumberFormat="1" applyFont="1" applyFill="1" applyBorder="1" applyAlignment="1" applyProtection="1">
      <alignment horizontal="center" vertical="center" wrapText="1"/>
      <protection hidden="1"/>
    </xf>
    <xf numFmtId="10" fontId="1" fillId="17" borderId="4" xfId="0" applyNumberFormat="1" applyFont="1" applyFill="1" applyBorder="1" applyAlignment="1" applyProtection="1">
      <alignment horizontal="center" vertical="center" wrapText="1"/>
      <protection hidden="1"/>
    </xf>
    <xf numFmtId="0" fontId="1" fillId="16" borderId="9" xfId="0" applyFont="1" applyFill="1" applyBorder="1" applyAlignment="1" applyProtection="1">
      <alignment horizontal="center" vertical="center" wrapText="1"/>
      <protection hidden="1"/>
    </xf>
    <xf numFmtId="0" fontId="6" fillId="16" borderId="9" xfId="0" applyFont="1" applyFill="1" applyBorder="1" applyAlignment="1" applyProtection="1">
      <alignment horizontal="center" vertical="center" wrapText="1"/>
      <protection hidden="1"/>
    </xf>
    <xf numFmtId="0" fontId="1" fillId="16" borderId="8" xfId="0" applyFont="1" applyFill="1" applyBorder="1" applyAlignment="1" applyProtection="1">
      <alignment horizontal="left" vertical="center" wrapText="1"/>
      <protection hidden="1"/>
    </xf>
    <xf numFmtId="0" fontId="1" fillId="16" borderId="4" xfId="0" applyFont="1" applyFill="1" applyBorder="1" applyAlignment="1" applyProtection="1">
      <alignment horizontal="left" vertical="center" wrapText="1"/>
      <protection hidden="1"/>
    </xf>
    <xf numFmtId="0" fontId="5" fillId="16" borderId="8" xfId="0" applyFont="1" applyFill="1" applyBorder="1" applyAlignment="1" applyProtection="1">
      <alignment horizontal="center" vertical="center" textRotation="89" wrapText="1"/>
      <protection hidden="1"/>
    </xf>
    <xf numFmtId="0" fontId="5" fillId="16" borderId="4" xfId="0" applyFont="1" applyFill="1" applyBorder="1" applyAlignment="1" applyProtection="1">
      <alignment horizontal="center" vertical="center" textRotation="89" wrapText="1"/>
      <protection hidden="1"/>
    </xf>
    <xf numFmtId="0" fontId="6" fillId="16" borderId="4" xfId="0" applyFont="1" applyFill="1" applyBorder="1" applyAlignment="1" applyProtection="1">
      <alignment horizontal="left" vertical="center" wrapText="1"/>
      <protection hidden="1"/>
    </xf>
    <xf numFmtId="10" fontId="1" fillId="16" borderId="4" xfId="0" applyNumberFormat="1" applyFont="1" applyFill="1" applyBorder="1" applyAlignment="1" applyProtection="1">
      <alignment horizontal="center" vertical="center" wrapText="1"/>
      <protection hidden="1"/>
    </xf>
    <xf numFmtId="0" fontId="1" fillId="15" borderId="14" xfId="0" applyFont="1" applyFill="1" applyBorder="1" applyAlignment="1" applyProtection="1">
      <alignment horizontal="center" vertical="center" wrapText="1"/>
      <protection hidden="1"/>
    </xf>
    <xf numFmtId="0" fontId="6" fillId="15" borderId="9" xfId="0" applyFont="1" applyFill="1" applyBorder="1" applyAlignment="1" applyProtection="1">
      <alignment horizontal="center" vertical="center" wrapText="1"/>
      <protection hidden="1"/>
    </xf>
    <xf numFmtId="0" fontId="1" fillId="15" borderId="8" xfId="0" applyFont="1" applyFill="1" applyBorder="1" applyAlignment="1" applyProtection="1">
      <alignment horizontal="left" vertical="center" wrapText="1"/>
      <protection hidden="1"/>
    </xf>
    <xf numFmtId="0" fontId="1" fillId="15" borderId="4" xfId="0" applyFont="1" applyFill="1" applyBorder="1" applyAlignment="1" applyProtection="1">
      <alignment horizontal="left" vertical="center" wrapText="1"/>
      <protection hidden="1"/>
    </xf>
    <xf numFmtId="0" fontId="5" fillId="15" borderId="8" xfId="0" applyFont="1" applyFill="1" applyBorder="1" applyAlignment="1" applyProtection="1">
      <alignment horizontal="center" vertical="center" textRotation="89" wrapText="1"/>
      <protection hidden="1"/>
    </xf>
    <xf numFmtId="0" fontId="5" fillId="15" borderId="4" xfId="0" applyFont="1" applyFill="1" applyBorder="1" applyAlignment="1" applyProtection="1">
      <alignment horizontal="center" vertical="center" textRotation="89" wrapText="1"/>
      <protection hidden="1"/>
    </xf>
    <xf numFmtId="0" fontId="6" fillId="15" borderId="4" xfId="0" applyFont="1" applyFill="1" applyBorder="1" applyAlignment="1" applyProtection="1">
      <alignment horizontal="left" vertical="center" wrapText="1"/>
      <protection hidden="1"/>
    </xf>
    <xf numFmtId="10" fontId="1" fillId="15" borderId="8" xfId="0" applyNumberFormat="1" applyFont="1" applyFill="1" applyBorder="1" applyAlignment="1" applyProtection="1">
      <alignment horizontal="center" vertical="center" wrapText="1"/>
      <protection hidden="1"/>
    </xf>
    <xf numFmtId="10" fontId="1" fillId="15" borderId="4" xfId="0" applyNumberFormat="1" applyFont="1" applyFill="1" applyBorder="1" applyAlignment="1" applyProtection="1">
      <alignment horizontal="center" vertical="center" wrapText="1"/>
      <protection hidden="1"/>
    </xf>
    <xf numFmtId="0" fontId="1" fillId="5" borderId="14" xfId="0" applyFont="1" applyFill="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left" vertical="center" wrapText="1"/>
      <protection hidden="1"/>
    </xf>
    <xf numFmtId="0" fontId="1" fillId="5" borderId="4" xfId="0" applyFont="1" applyFill="1" applyBorder="1" applyAlignment="1" applyProtection="1">
      <alignment horizontal="left" vertical="center" wrapText="1"/>
      <protection hidden="1"/>
    </xf>
    <xf numFmtId="0" fontId="5" fillId="5" borderId="8" xfId="0" applyFont="1" applyFill="1" applyBorder="1" applyAlignment="1" applyProtection="1">
      <alignment horizontal="center" vertical="center" textRotation="89" wrapText="1"/>
      <protection hidden="1"/>
    </xf>
    <xf numFmtId="0" fontId="5" fillId="5" borderId="4" xfId="0" applyFont="1" applyFill="1" applyBorder="1" applyAlignment="1" applyProtection="1">
      <alignment horizontal="center" vertical="center" textRotation="89" wrapText="1"/>
      <protection hidden="1"/>
    </xf>
    <xf numFmtId="0" fontId="6" fillId="5" borderId="4" xfId="0" applyFont="1" applyFill="1" applyBorder="1" applyAlignment="1" applyProtection="1">
      <alignment horizontal="left" vertical="center" wrapText="1"/>
      <protection hidden="1"/>
    </xf>
    <xf numFmtId="10" fontId="1" fillId="5" borderId="8" xfId="0" applyNumberFormat="1" applyFont="1" applyFill="1" applyBorder="1" applyAlignment="1" applyProtection="1">
      <alignment horizontal="center" vertical="center" wrapText="1"/>
      <protection hidden="1"/>
    </xf>
    <xf numFmtId="10" fontId="1" fillId="5" borderId="4" xfId="0" applyNumberFormat="1" applyFont="1" applyFill="1" applyBorder="1" applyAlignment="1" applyProtection="1">
      <alignment horizontal="center" vertical="center" wrapText="1"/>
      <protection hidden="1"/>
    </xf>
    <xf numFmtId="0" fontId="1" fillId="13" borderId="14" xfId="0" applyFont="1" applyFill="1" applyBorder="1" applyAlignment="1" applyProtection="1">
      <alignment horizontal="center" vertical="center" wrapText="1"/>
      <protection hidden="1"/>
    </xf>
    <xf numFmtId="0" fontId="6" fillId="13" borderId="9" xfId="0" applyFont="1" applyFill="1" applyBorder="1" applyAlignment="1" applyProtection="1">
      <alignment horizontal="center" vertical="center" wrapText="1"/>
      <protection hidden="1"/>
    </xf>
    <xf numFmtId="0" fontId="1" fillId="13" borderId="8" xfId="0" applyFont="1" applyFill="1" applyBorder="1" applyAlignment="1" applyProtection="1">
      <alignment horizontal="left" vertical="center" wrapText="1"/>
      <protection hidden="1"/>
    </xf>
    <xf numFmtId="0" fontId="1" fillId="13" borderId="4" xfId="0" applyFont="1" applyFill="1" applyBorder="1" applyAlignment="1" applyProtection="1">
      <alignment horizontal="left" vertical="center" wrapText="1"/>
      <protection hidden="1"/>
    </xf>
    <xf numFmtId="0" fontId="5" fillId="13" borderId="8" xfId="0" applyFont="1" applyFill="1" applyBorder="1" applyAlignment="1" applyProtection="1">
      <alignment horizontal="center" vertical="center" textRotation="89" wrapText="1"/>
      <protection hidden="1"/>
    </xf>
    <xf numFmtId="0" fontId="5" fillId="13" borderId="4" xfId="0" applyFont="1" applyFill="1" applyBorder="1" applyAlignment="1" applyProtection="1">
      <alignment horizontal="center" vertical="center" textRotation="89" wrapText="1"/>
      <protection hidden="1"/>
    </xf>
    <xf numFmtId="0" fontId="6" fillId="13" borderId="4" xfId="0" applyFont="1" applyFill="1" applyBorder="1" applyAlignment="1" applyProtection="1">
      <alignment horizontal="left" vertical="center" wrapText="1"/>
      <protection hidden="1"/>
    </xf>
    <xf numFmtId="10" fontId="1" fillId="13" borderId="8" xfId="0" applyNumberFormat="1" applyFont="1" applyFill="1" applyBorder="1" applyAlignment="1" applyProtection="1">
      <alignment horizontal="center" vertical="center" wrapText="1"/>
      <protection hidden="1"/>
    </xf>
    <xf numFmtId="10" fontId="1" fillId="13" borderId="4" xfId="0" applyNumberFormat="1" applyFont="1" applyFill="1" applyBorder="1" applyAlignment="1" applyProtection="1">
      <alignment horizontal="center" vertical="center" wrapText="1"/>
      <protection hidden="1"/>
    </xf>
    <xf numFmtId="0" fontId="1" fillId="10" borderId="14" xfId="0" applyFont="1" applyFill="1" applyBorder="1" applyAlignment="1" applyProtection="1">
      <alignment horizontal="center" vertical="center" wrapText="1"/>
      <protection hidden="1"/>
    </xf>
    <xf numFmtId="0" fontId="6" fillId="10" borderId="9" xfId="0" applyFont="1" applyFill="1" applyBorder="1" applyAlignment="1" applyProtection="1">
      <alignment horizontal="center" vertical="center" wrapText="1"/>
      <protection hidden="1"/>
    </xf>
    <xf numFmtId="0" fontId="1" fillId="10" borderId="8" xfId="0" applyFont="1" applyFill="1" applyBorder="1" applyAlignment="1" applyProtection="1">
      <alignment horizontal="left" vertical="center" wrapText="1"/>
      <protection hidden="1"/>
    </xf>
    <xf numFmtId="0" fontId="1" fillId="10" borderId="4" xfId="0" applyFont="1" applyFill="1" applyBorder="1" applyAlignment="1" applyProtection="1">
      <alignment horizontal="left" vertical="center" wrapText="1"/>
      <protection hidden="1"/>
    </xf>
    <xf numFmtId="0" fontId="5" fillId="10" borderId="8" xfId="0" applyFont="1" applyFill="1" applyBorder="1" applyAlignment="1" applyProtection="1">
      <alignment horizontal="center" vertical="center" textRotation="89" wrapText="1"/>
      <protection hidden="1"/>
    </xf>
    <xf numFmtId="0" fontId="5" fillId="10" borderId="4" xfId="0" applyFont="1" applyFill="1" applyBorder="1" applyAlignment="1" applyProtection="1">
      <alignment horizontal="center" vertical="center" textRotation="89" wrapText="1"/>
      <protection hidden="1"/>
    </xf>
    <xf numFmtId="0" fontId="6" fillId="10" borderId="4" xfId="0" applyFont="1" applyFill="1" applyBorder="1" applyAlignment="1" applyProtection="1">
      <alignment horizontal="left" vertical="center" wrapText="1"/>
      <protection hidden="1"/>
    </xf>
    <xf numFmtId="10" fontId="1" fillId="10" borderId="4" xfId="0" applyNumberFormat="1" applyFont="1" applyFill="1" applyBorder="1" applyAlignment="1" applyProtection="1">
      <alignment horizontal="center" vertical="center" wrapText="1"/>
      <protection hidden="1"/>
    </xf>
    <xf numFmtId="10" fontId="1" fillId="8" borderId="8" xfId="0" applyNumberFormat="1" applyFont="1" applyFill="1" applyBorder="1" applyAlignment="1" applyProtection="1">
      <alignment horizontal="center" vertical="center" wrapText="1"/>
      <protection hidden="1"/>
    </xf>
    <xf numFmtId="10" fontId="1" fillId="8" borderId="4" xfId="0" applyNumberFormat="1" applyFont="1" applyFill="1" applyBorder="1" applyAlignment="1" applyProtection="1">
      <alignment horizontal="center" vertical="center" wrapText="1"/>
      <protection hidden="1"/>
    </xf>
    <xf numFmtId="0" fontId="6" fillId="11" borderId="9" xfId="0" applyFont="1" applyFill="1" applyBorder="1" applyAlignment="1" applyProtection="1">
      <alignment horizontal="center" vertical="center" wrapText="1"/>
      <protection hidden="1"/>
    </xf>
    <xf numFmtId="0" fontId="1" fillId="11" borderId="4" xfId="0" applyFont="1" applyFill="1" applyBorder="1" applyAlignment="1" applyProtection="1">
      <alignment horizontal="left" vertical="center" wrapText="1"/>
      <protection hidden="1"/>
    </xf>
    <xf numFmtId="0" fontId="5" fillId="11" borderId="4" xfId="0" applyFont="1" applyFill="1" applyBorder="1" applyAlignment="1" applyProtection="1">
      <alignment horizontal="center" vertical="center" textRotation="89" wrapText="1"/>
      <protection hidden="1"/>
    </xf>
    <xf numFmtId="0" fontId="6" fillId="11" borderId="4" xfId="0" applyFont="1" applyFill="1" applyBorder="1" applyAlignment="1" applyProtection="1">
      <alignment horizontal="left" vertical="center" wrapText="1"/>
      <protection hidden="1"/>
    </xf>
    <xf numFmtId="10" fontId="1" fillId="11" borderId="4" xfId="0" applyNumberFormat="1" applyFont="1" applyFill="1" applyBorder="1" applyAlignment="1" applyProtection="1">
      <alignment horizontal="center" vertical="center" wrapText="1"/>
      <protection hidden="1"/>
    </xf>
    <xf numFmtId="0" fontId="1" fillId="8" borderId="14" xfId="0" applyFont="1" applyFill="1" applyBorder="1" applyAlignment="1" applyProtection="1">
      <alignment horizontal="center" vertical="center" wrapText="1"/>
      <protection hidden="1"/>
    </xf>
    <xf numFmtId="0" fontId="6" fillId="8" borderId="9" xfId="0" applyFont="1" applyFill="1" applyBorder="1" applyAlignment="1" applyProtection="1">
      <alignment horizontal="center" vertical="center" wrapText="1"/>
      <protection hidden="1"/>
    </xf>
    <xf numFmtId="0" fontId="1" fillId="8" borderId="8" xfId="0" applyFont="1" applyFill="1" applyBorder="1" applyAlignment="1" applyProtection="1">
      <alignment horizontal="left" vertical="center" wrapText="1"/>
      <protection hidden="1"/>
    </xf>
    <xf numFmtId="0" fontId="1" fillId="8" borderId="4" xfId="0" applyFont="1" applyFill="1" applyBorder="1" applyAlignment="1" applyProtection="1">
      <alignment horizontal="left" vertical="center" wrapText="1"/>
      <protection hidden="1"/>
    </xf>
    <xf numFmtId="0" fontId="5" fillId="8" borderId="8" xfId="0" applyFont="1" applyFill="1" applyBorder="1" applyAlignment="1" applyProtection="1">
      <alignment horizontal="center" vertical="center" textRotation="89" wrapText="1"/>
      <protection hidden="1"/>
    </xf>
    <xf numFmtId="0" fontId="5" fillId="8" borderId="4" xfId="0" applyFont="1" applyFill="1" applyBorder="1" applyAlignment="1" applyProtection="1">
      <alignment horizontal="center" vertical="center" textRotation="89" wrapText="1"/>
      <protection hidden="1"/>
    </xf>
    <xf numFmtId="0" fontId="6" fillId="8" borderId="4" xfId="0" applyFont="1" applyFill="1" applyBorder="1" applyAlignment="1" applyProtection="1">
      <alignment horizontal="left" vertical="center" wrapText="1"/>
      <protection hidden="1"/>
    </xf>
    <xf numFmtId="0" fontId="5" fillId="2" borderId="23"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1" fillId="9" borderId="14" xfId="0"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1" fillId="9" borderId="8" xfId="0" applyFont="1" applyFill="1" applyBorder="1" applyAlignment="1" applyProtection="1">
      <alignment horizontal="left" vertical="center" wrapText="1"/>
      <protection hidden="1"/>
    </xf>
    <xf numFmtId="0" fontId="1" fillId="9" borderId="4" xfId="0" applyFont="1" applyFill="1" applyBorder="1" applyAlignment="1" applyProtection="1">
      <alignment horizontal="left" vertical="center" wrapText="1"/>
      <protection hidden="1"/>
    </xf>
    <xf numFmtId="0" fontId="5" fillId="9" borderId="8" xfId="0" applyFont="1" applyFill="1" applyBorder="1" applyAlignment="1" applyProtection="1">
      <alignment horizontal="center" vertical="center" textRotation="89" wrapText="1"/>
      <protection hidden="1"/>
    </xf>
    <xf numFmtId="0" fontId="5" fillId="9" borderId="4" xfId="0" applyFont="1" applyFill="1" applyBorder="1" applyAlignment="1" applyProtection="1">
      <alignment horizontal="center" vertical="center" textRotation="89" wrapText="1"/>
      <protection hidden="1"/>
    </xf>
    <xf numFmtId="0" fontId="6" fillId="9" borderId="4" xfId="0" applyFont="1" applyFill="1" applyBorder="1" applyAlignment="1" applyProtection="1">
      <alignment horizontal="left" vertical="center" wrapText="1"/>
      <protection hidden="1"/>
    </xf>
    <xf numFmtId="10" fontId="1" fillId="9" borderId="18" xfId="0" applyNumberFormat="1" applyFont="1" applyFill="1" applyBorder="1" applyAlignment="1" applyProtection="1">
      <alignment horizontal="center" vertical="center" wrapText="1"/>
      <protection hidden="1"/>
    </xf>
    <xf numFmtId="10" fontId="1" fillId="9" borderId="8" xfId="0" applyNumberFormat="1" applyFont="1" applyFill="1" applyBorder="1" applyAlignment="1" applyProtection="1">
      <alignment horizontal="center" vertical="center" wrapText="1"/>
      <protection hidden="1"/>
    </xf>
    <xf numFmtId="0" fontId="5" fillId="5" borderId="23" xfId="0" applyFont="1" applyFill="1" applyBorder="1" applyAlignment="1" applyProtection="1">
      <alignment horizontal="center" vertical="center" wrapText="1"/>
      <protection hidden="1"/>
    </xf>
    <xf numFmtId="0" fontId="5" fillId="5" borderId="24" xfId="0" applyFont="1" applyFill="1" applyBorder="1" applyAlignment="1" applyProtection="1">
      <alignment horizontal="center" vertical="center" wrapText="1"/>
      <protection hidden="1"/>
    </xf>
    <xf numFmtId="0" fontId="3" fillId="4" borderId="26" xfId="0" applyFont="1" applyFill="1" applyBorder="1" applyAlignment="1" applyProtection="1">
      <alignment horizontal="center" vertical="center" wrapText="1"/>
      <protection hidden="1"/>
    </xf>
    <xf numFmtId="0" fontId="3" fillId="4" borderId="32" xfId="0" applyFont="1" applyFill="1" applyBorder="1" applyAlignment="1" applyProtection="1">
      <alignment horizontal="center" vertical="center" wrapText="1"/>
      <protection hidden="1"/>
    </xf>
    <xf numFmtId="0" fontId="3" fillId="4" borderId="27" xfId="0" applyFont="1" applyFill="1" applyBorder="1" applyAlignment="1" applyProtection="1">
      <alignment horizontal="center" vertical="center" wrapText="1"/>
      <protection hidden="1"/>
    </xf>
    <xf numFmtId="0" fontId="5" fillId="2" borderId="29" xfId="0" applyFont="1" applyFill="1" applyBorder="1" applyAlignment="1" applyProtection="1">
      <alignment horizontal="center" vertical="center" wrapText="1"/>
      <protection hidden="1"/>
    </xf>
    <xf numFmtId="0" fontId="5" fillId="2" borderId="30" xfId="0" applyFont="1" applyFill="1" applyBorder="1" applyAlignment="1" applyProtection="1">
      <alignment horizontal="center" vertical="center" wrapText="1"/>
      <protection hidden="1"/>
    </xf>
    <xf numFmtId="0" fontId="3" fillId="2" borderId="22"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25"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0" fontId="3" fillId="5" borderId="25" xfId="0" applyFont="1" applyFill="1" applyBorder="1" applyAlignment="1" applyProtection="1">
      <alignment horizontal="center" vertical="center" wrapText="1"/>
      <protection hidden="1"/>
    </xf>
    <xf numFmtId="0" fontId="3" fillId="5" borderId="31" xfId="0" applyFont="1" applyFill="1" applyBorder="1" applyAlignment="1" applyProtection="1">
      <alignment horizontal="center" vertical="center" wrapText="1"/>
      <protection hidden="1"/>
    </xf>
    <xf numFmtId="0" fontId="5" fillId="4" borderId="23" xfId="0" applyFont="1" applyFill="1" applyBorder="1" applyAlignment="1" applyProtection="1">
      <alignment horizontal="center" vertical="center" wrapText="1"/>
      <protection hidden="1"/>
    </xf>
    <xf numFmtId="0" fontId="5" fillId="4" borderId="24" xfId="0" applyFont="1" applyFill="1" applyBorder="1" applyAlignment="1" applyProtection="1">
      <alignment horizontal="center" vertical="center" wrapText="1"/>
      <protection hidden="1"/>
    </xf>
    <xf numFmtId="0" fontId="4" fillId="4" borderId="29" xfId="0" applyFont="1" applyFill="1" applyBorder="1" applyAlignment="1" applyProtection="1">
      <alignment horizontal="center" vertical="center"/>
      <protection hidden="1"/>
    </xf>
    <xf numFmtId="0" fontId="4" fillId="4" borderId="30"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5" fillId="5" borderId="30"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28" xfId="0" applyFont="1" applyFill="1" applyBorder="1" applyAlignment="1" applyProtection="1">
      <alignment horizontal="center" vertical="center" wrapText="1"/>
      <protection hidden="1"/>
    </xf>
    <xf numFmtId="0" fontId="1" fillId="0" borderId="4" xfId="0" applyFont="1" applyBorder="1" applyAlignment="1" applyProtection="1">
      <alignment horizontal="left" vertical="center" wrapText="1"/>
      <protection hidden="1"/>
    </xf>
    <xf numFmtId="0" fontId="1" fillId="0" borderId="5" xfId="0" applyFont="1" applyBorder="1" applyAlignment="1" applyProtection="1">
      <alignment horizontal="left" vertical="center"/>
      <protection hidden="1"/>
    </xf>
    <xf numFmtId="0" fontId="1" fillId="0" borderId="6" xfId="0" applyFont="1" applyBorder="1" applyAlignment="1" applyProtection="1">
      <alignment horizontal="left" vertical="center"/>
      <protection hidden="1"/>
    </xf>
    <xf numFmtId="0" fontId="1" fillId="0" borderId="7" xfId="0" applyFont="1" applyBorder="1" applyAlignment="1" applyProtection="1">
      <alignment horizontal="left" vertical="center"/>
      <protection hidden="1"/>
    </xf>
    <xf numFmtId="0" fontId="1" fillId="0" borderId="1" xfId="0" applyFont="1" applyBorder="1" applyAlignment="1" applyProtection="1">
      <alignment horizontal="left" vertical="center"/>
      <protection hidden="1"/>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14" fontId="1" fillId="0" borderId="1" xfId="0" applyNumberFormat="1" applyFont="1" applyBorder="1" applyAlignment="1" applyProtection="1">
      <alignment horizontal="left" vertical="center"/>
      <protection hidden="1"/>
    </xf>
    <xf numFmtId="14" fontId="1" fillId="0" borderId="3" xfId="0" applyNumberFormat="1" applyFont="1" applyBorder="1" applyAlignment="1" applyProtection="1">
      <alignment horizontal="left" vertical="center"/>
      <protection hidden="1"/>
    </xf>
    <xf numFmtId="14" fontId="1" fillId="0" borderId="2" xfId="0" applyNumberFormat="1" applyFont="1" applyBorder="1" applyAlignment="1" applyProtection="1">
      <alignment horizontal="left" vertical="center"/>
      <protection hidden="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4" xfId="0" applyBorder="1" applyAlignment="1">
      <alignment horizontal="center" vertical="center" wrapText="1"/>
    </xf>
    <xf numFmtId="10" fontId="0" fillId="0" borderId="36" xfId="1" applyNumberFormat="1" applyFont="1" applyBorder="1" applyAlignment="1">
      <alignment horizontal="center" vertical="center" wrapText="1"/>
    </xf>
    <xf numFmtId="10" fontId="0" fillId="0" borderId="8" xfId="1" applyNumberFormat="1" applyFont="1" applyBorder="1" applyAlignment="1">
      <alignment horizontal="center" vertical="center" wrapText="1"/>
    </xf>
    <xf numFmtId="10" fontId="0" fillId="0" borderId="18" xfId="1" applyNumberFormat="1" applyFont="1" applyBorder="1" applyAlignment="1">
      <alignment horizontal="center" vertical="center" wrapText="1"/>
    </xf>
    <xf numFmtId="0" fontId="0" fillId="0" borderId="4" xfId="0" applyBorder="1" applyAlignment="1">
      <alignment horizontal="center" vertical="center"/>
    </xf>
    <xf numFmtId="10" fontId="0" fillId="0" borderId="36" xfId="1" applyNumberFormat="1" applyFont="1" applyBorder="1" applyAlignment="1">
      <alignment horizontal="center" vertical="center"/>
    </xf>
    <xf numFmtId="10" fontId="0" fillId="0" borderId="8" xfId="1" applyNumberFormat="1" applyFont="1" applyBorder="1" applyAlignment="1">
      <alignment horizontal="center" vertical="center"/>
    </xf>
    <xf numFmtId="0" fontId="0" fillId="19" borderId="4" xfId="0" applyFill="1" applyBorder="1" applyAlignment="1">
      <alignment horizontal="center" vertical="center" wrapText="1"/>
    </xf>
    <xf numFmtId="10" fontId="0" fillId="19" borderId="36" xfId="1" applyNumberFormat="1" applyFont="1" applyFill="1" applyBorder="1" applyAlignment="1">
      <alignment horizontal="center" vertical="center" wrapText="1"/>
    </xf>
    <xf numFmtId="10" fontId="0" fillId="19" borderId="8" xfId="1" applyNumberFormat="1" applyFont="1" applyFill="1" applyBorder="1" applyAlignment="1">
      <alignment horizontal="center" vertical="center" wrapText="1"/>
    </xf>
    <xf numFmtId="0" fontId="0" fillId="19" borderId="8" xfId="0" applyFill="1" applyBorder="1" applyAlignment="1">
      <alignment horizontal="center" vertical="center" wrapText="1"/>
    </xf>
    <xf numFmtId="10" fontId="0" fillId="19" borderId="18" xfId="1" applyNumberFormat="1" applyFont="1" applyFill="1" applyBorder="1" applyAlignment="1">
      <alignment horizontal="center" vertical="center" wrapText="1"/>
    </xf>
    <xf numFmtId="10" fontId="0" fillId="0" borderId="18" xfId="1" applyNumberFormat="1" applyFont="1" applyBorder="1" applyAlignment="1">
      <alignment horizontal="center" vertical="center"/>
    </xf>
  </cellXfs>
  <cellStyles count="2">
    <cellStyle name="Normal" xfId="0" builtinId="0"/>
    <cellStyle name="Porcentaj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881062</xdr:colOff>
      <xdr:row>53</xdr:row>
      <xdr:rowOff>0</xdr:rowOff>
    </xdr:from>
    <xdr:to>
      <xdr:col>8</xdr:col>
      <xdr:colOff>750093</xdr:colOff>
      <xdr:row>56</xdr:row>
      <xdr:rowOff>166687</xdr:rowOff>
    </xdr:to>
    <xdr:pic>
      <xdr:nvPicPr>
        <xdr:cNvPr id="2" name="Imagen 1"/>
        <xdr:cNvPicPr/>
      </xdr:nvPicPr>
      <xdr:blipFill rotWithShape="1">
        <a:blip xmlns:r="http://schemas.openxmlformats.org/officeDocument/2006/relationships" r:embed="rId1"/>
        <a:srcRect l="28343" t="39831" r="67923" b="54135"/>
        <a:stretch/>
      </xdr:blipFill>
      <xdr:spPr bwMode="auto">
        <a:xfrm>
          <a:off x="17478375" y="67210781"/>
          <a:ext cx="1083468" cy="73818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214312</xdr:colOff>
      <xdr:row>55</xdr:row>
      <xdr:rowOff>130968</xdr:rowOff>
    </xdr:from>
    <xdr:to>
      <xdr:col>13</xdr:col>
      <xdr:colOff>2090737</xdr:colOff>
      <xdr:row>57</xdr:row>
      <xdr:rowOff>40163</xdr:rowOff>
    </xdr:to>
    <xdr:pic>
      <xdr:nvPicPr>
        <xdr:cNvPr id="3" name="Imagen 2"/>
        <xdr:cNvPicPr/>
      </xdr:nvPicPr>
      <xdr:blipFill rotWithShape="1">
        <a:blip xmlns:r="http://schemas.openxmlformats.org/officeDocument/2006/relationships" r:embed="rId2"/>
        <a:srcRect l="36830" t="33508" r="34657" b="58643"/>
        <a:stretch/>
      </xdr:blipFill>
      <xdr:spPr bwMode="auto">
        <a:xfrm>
          <a:off x="25455562" y="67722749"/>
          <a:ext cx="1876425" cy="2901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tabSelected="1" topLeftCell="B50" zoomScale="80" zoomScaleNormal="80" zoomScalePageLayoutView="55" workbookViewId="0">
      <selection activeCell="A6" sqref="A6:B6"/>
    </sheetView>
  </sheetViews>
  <sheetFormatPr baseColWidth="10" defaultRowHeight="15" x14ac:dyDescent="0.25"/>
  <cols>
    <col min="1" max="1" width="11.42578125" style="248"/>
    <col min="2" max="2" width="89.140625" style="248" customWidth="1"/>
    <col min="3" max="3" width="11.85546875" style="248" customWidth="1"/>
    <col min="4" max="4" width="38.85546875" style="248" customWidth="1"/>
    <col min="5" max="5" width="11.42578125" style="248"/>
    <col min="6" max="6" width="70.85546875" style="248" customWidth="1"/>
    <col min="7" max="7" width="15.42578125" style="248" customWidth="1"/>
    <col min="8" max="8" width="18.28515625" style="248" customWidth="1"/>
    <col min="9" max="9" width="13" style="249" customWidth="1"/>
    <col min="10" max="10" width="17.42578125" style="249" customWidth="1"/>
    <col min="11" max="11" width="39.7109375" style="248" customWidth="1"/>
    <col min="12" max="12" width="19.140625" style="248" customWidth="1"/>
    <col min="13" max="13" width="22.140625" style="248" customWidth="1"/>
    <col min="14" max="14" width="46.42578125" style="248" customWidth="1"/>
    <col min="15" max="15" width="23.85546875" style="248" customWidth="1"/>
    <col min="16" max="16" width="23" style="248" customWidth="1"/>
    <col min="17" max="17" width="133.85546875" style="260" customWidth="1"/>
    <col min="18" max="18" width="32.42578125" style="261" customWidth="1"/>
    <col min="19" max="19" width="15.7109375" style="248" customWidth="1"/>
    <col min="20" max="20" width="14.85546875" style="248" customWidth="1"/>
    <col min="21" max="21" width="14.5703125" style="248" customWidth="1"/>
    <col min="22" max="22" width="20.5703125" style="248" customWidth="1"/>
    <col min="23" max="16384" width="11.42578125" style="18"/>
  </cols>
  <sheetData>
    <row r="1" spans="1:22" x14ac:dyDescent="0.25">
      <c r="A1" s="18"/>
      <c r="B1" s="18"/>
      <c r="C1" s="18"/>
      <c r="D1" s="18"/>
      <c r="E1" s="18"/>
      <c r="F1" s="18"/>
      <c r="G1" s="18"/>
      <c r="H1" s="18"/>
      <c r="I1" s="19"/>
      <c r="J1" s="19"/>
      <c r="K1" s="18"/>
      <c r="L1" s="18"/>
      <c r="M1" s="18"/>
      <c r="N1" s="18"/>
      <c r="O1" s="18"/>
      <c r="P1" s="18"/>
      <c r="Q1" s="18"/>
      <c r="R1" s="18"/>
      <c r="S1" s="18"/>
      <c r="T1" s="18"/>
      <c r="U1" s="18"/>
      <c r="V1" s="18"/>
    </row>
    <row r="2" spans="1:22" x14ac:dyDescent="0.25">
      <c r="A2" s="18"/>
      <c r="B2" s="18"/>
      <c r="C2" s="18"/>
      <c r="D2" s="18"/>
      <c r="E2" s="18"/>
      <c r="F2" s="18"/>
      <c r="G2" s="18"/>
      <c r="H2" s="18"/>
      <c r="I2" s="19"/>
      <c r="J2" s="19"/>
      <c r="K2" s="18"/>
      <c r="L2" s="18"/>
      <c r="M2" s="18"/>
      <c r="N2" s="18"/>
      <c r="O2" s="18"/>
      <c r="P2" s="18"/>
      <c r="Q2" s="18"/>
      <c r="R2" s="18"/>
      <c r="S2" s="18"/>
      <c r="T2" s="18"/>
      <c r="U2" s="18"/>
      <c r="V2" s="18"/>
    </row>
    <row r="3" spans="1:22" x14ac:dyDescent="0.25">
      <c r="A3" s="404" t="s">
        <v>0</v>
      </c>
      <c r="B3" s="405"/>
      <c r="C3" s="404" t="s">
        <v>146</v>
      </c>
      <c r="D3" s="406"/>
      <c r="E3" s="406"/>
      <c r="F3" s="406"/>
      <c r="G3" s="406"/>
      <c r="H3" s="406"/>
      <c r="I3" s="405"/>
      <c r="J3" s="20" t="s">
        <v>1</v>
      </c>
      <c r="K3" s="404" t="s">
        <v>148</v>
      </c>
      <c r="L3" s="406"/>
      <c r="M3" s="406"/>
      <c r="N3" s="406"/>
      <c r="O3" s="406"/>
      <c r="P3" s="406"/>
      <c r="Q3" s="406"/>
      <c r="R3" s="406"/>
      <c r="S3" s="406"/>
      <c r="T3" s="406"/>
      <c r="U3" s="406"/>
      <c r="V3" s="405"/>
    </row>
    <row r="4" spans="1:22" x14ac:dyDescent="0.25">
      <c r="A4" s="407" t="s">
        <v>2</v>
      </c>
      <c r="B4" s="407"/>
      <c r="C4" s="404" t="s">
        <v>147</v>
      </c>
      <c r="D4" s="406"/>
      <c r="E4" s="406"/>
      <c r="F4" s="406"/>
      <c r="G4" s="406"/>
      <c r="H4" s="406"/>
      <c r="I4" s="405"/>
      <c r="J4" s="404" t="s">
        <v>3</v>
      </c>
      <c r="K4" s="405"/>
      <c r="L4" s="408">
        <v>43952</v>
      </c>
      <c r="M4" s="409"/>
      <c r="N4" s="409"/>
      <c r="O4" s="409"/>
      <c r="P4" s="409"/>
      <c r="Q4" s="409"/>
      <c r="R4" s="409"/>
      <c r="S4" s="409"/>
      <c r="T4" s="409"/>
      <c r="U4" s="409"/>
      <c r="V4" s="410"/>
    </row>
    <row r="5" spans="1:22" x14ac:dyDescent="0.25">
      <c r="A5" s="407" t="s">
        <v>4</v>
      </c>
      <c r="B5" s="407"/>
      <c r="C5" s="401" t="s">
        <v>261</v>
      </c>
      <c r="D5" s="402"/>
      <c r="E5" s="402"/>
      <c r="F5" s="402"/>
      <c r="G5" s="402"/>
      <c r="H5" s="402"/>
      <c r="I5" s="403"/>
      <c r="J5" s="401" t="s">
        <v>5</v>
      </c>
      <c r="K5" s="403"/>
      <c r="L5" s="408">
        <v>44926</v>
      </c>
      <c r="M5" s="406"/>
      <c r="N5" s="406"/>
      <c r="O5" s="406"/>
      <c r="P5" s="406"/>
      <c r="Q5" s="406"/>
      <c r="R5" s="406"/>
      <c r="S5" s="406"/>
      <c r="T5" s="406"/>
      <c r="U5" s="406"/>
      <c r="V5" s="405"/>
    </row>
    <row r="6" spans="1:22" x14ac:dyDescent="0.25">
      <c r="A6" s="407" t="s">
        <v>6</v>
      </c>
      <c r="B6" s="407"/>
      <c r="C6" s="21" t="s">
        <v>262</v>
      </c>
      <c r="D6" s="22"/>
      <c r="E6" s="22"/>
      <c r="F6" s="22"/>
      <c r="G6" s="22"/>
      <c r="H6" s="22"/>
      <c r="I6" s="22"/>
      <c r="J6" s="22"/>
      <c r="K6" s="22"/>
      <c r="L6" s="22"/>
      <c r="M6" s="22"/>
      <c r="N6" s="22"/>
      <c r="O6" s="22"/>
      <c r="P6" s="22"/>
      <c r="Q6" s="22"/>
      <c r="R6" s="22"/>
      <c r="S6" s="22"/>
      <c r="T6" s="22"/>
      <c r="U6" s="22"/>
      <c r="V6" s="23"/>
    </row>
    <row r="7" spans="1:22" ht="26.25" customHeight="1" thickBot="1" x14ac:dyDescent="0.3">
      <c r="A7" s="400" t="s">
        <v>41</v>
      </c>
      <c r="B7" s="400"/>
      <c r="C7" s="401" t="s">
        <v>206</v>
      </c>
      <c r="D7" s="402"/>
      <c r="E7" s="402"/>
      <c r="F7" s="402"/>
      <c r="G7" s="402"/>
      <c r="H7" s="402"/>
      <c r="I7" s="402"/>
      <c r="J7" s="402"/>
      <c r="K7" s="402"/>
      <c r="L7" s="402"/>
      <c r="M7" s="402"/>
      <c r="N7" s="402"/>
      <c r="O7" s="402"/>
      <c r="P7" s="402"/>
      <c r="Q7" s="402"/>
      <c r="R7" s="402"/>
      <c r="S7" s="402"/>
      <c r="T7" s="402"/>
      <c r="U7" s="402"/>
      <c r="V7" s="403"/>
    </row>
    <row r="8" spans="1:22" ht="28.5" customHeight="1" thickBot="1" x14ac:dyDescent="0.3">
      <c r="A8" s="385" t="s">
        <v>39</v>
      </c>
      <c r="B8" s="386"/>
      <c r="C8" s="387"/>
      <c r="D8" s="387"/>
      <c r="E8" s="387"/>
      <c r="F8" s="387"/>
      <c r="G8" s="387"/>
      <c r="H8" s="387"/>
      <c r="I8" s="387"/>
      <c r="J8" s="387"/>
      <c r="K8" s="387"/>
      <c r="L8" s="387"/>
      <c r="M8" s="387"/>
      <c r="N8" s="387"/>
      <c r="O8" s="387"/>
      <c r="P8" s="388"/>
      <c r="Q8" s="389" t="s">
        <v>285</v>
      </c>
      <c r="R8" s="390"/>
      <c r="S8" s="24"/>
      <c r="T8" s="380" t="s">
        <v>38</v>
      </c>
      <c r="U8" s="381"/>
      <c r="V8" s="382"/>
    </row>
    <row r="9" spans="1:22" ht="38.25" customHeight="1" thickBot="1" x14ac:dyDescent="0.3">
      <c r="A9" s="367" t="s">
        <v>7</v>
      </c>
      <c r="B9" s="367" t="s">
        <v>8</v>
      </c>
      <c r="C9" s="367" t="s">
        <v>43</v>
      </c>
      <c r="D9" s="367" t="s">
        <v>9</v>
      </c>
      <c r="E9" s="367" t="s">
        <v>57</v>
      </c>
      <c r="F9" s="367" t="s">
        <v>10</v>
      </c>
      <c r="G9" s="398" t="s">
        <v>11</v>
      </c>
      <c r="H9" s="399"/>
      <c r="I9" s="367" t="s">
        <v>12</v>
      </c>
      <c r="J9" s="367" t="s">
        <v>13</v>
      </c>
      <c r="K9" s="367" t="s">
        <v>14</v>
      </c>
      <c r="L9" s="367" t="s">
        <v>15</v>
      </c>
      <c r="M9" s="367" t="s">
        <v>16</v>
      </c>
      <c r="N9" s="383" t="s">
        <v>111</v>
      </c>
      <c r="O9" s="367" t="s">
        <v>17</v>
      </c>
      <c r="P9" s="367" t="s">
        <v>20</v>
      </c>
      <c r="Q9" s="378" t="s">
        <v>244</v>
      </c>
      <c r="R9" s="396" t="s">
        <v>42</v>
      </c>
      <c r="S9" s="396" t="s">
        <v>204</v>
      </c>
      <c r="T9" s="391" t="s">
        <v>18</v>
      </c>
      <c r="U9" s="391" t="s">
        <v>19</v>
      </c>
      <c r="V9" s="393" t="s">
        <v>40</v>
      </c>
    </row>
    <row r="10" spans="1:22" ht="39" customHeight="1" thickBot="1" x14ac:dyDescent="0.3">
      <c r="A10" s="368"/>
      <c r="B10" s="368"/>
      <c r="C10" s="368"/>
      <c r="D10" s="368"/>
      <c r="E10" s="368"/>
      <c r="F10" s="368"/>
      <c r="G10" s="25" t="s">
        <v>21</v>
      </c>
      <c r="H10" s="25" t="s">
        <v>22</v>
      </c>
      <c r="I10" s="368"/>
      <c r="J10" s="368"/>
      <c r="K10" s="368"/>
      <c r="L10" s="368"/>
      <c r="M10" s="368"/>
      <c r="N10" s="384"/>
      <c r="O10" s="395"/>
      <c r="P10" s="368"/>
      <c r="Q10" s="379"/>
      <c r="R10" s="397"/>
      <c r="S10" s="397"/>
      <c r="T10" s="392"/>
      <c r="U10" s="392"/>
      <c r="V10" s="394"/>
    </row>
    <row r="11" spans="1:22" ht="84.75" customHeight="1" x14ac:dyDescent="0.25">
      <c r="A11" s="369">
        <v>1</v>
      </c>
      <c r="B11" s="371" t="s">
        <v>208</v>
      </c>
      <c r="C11" s="373" t="s">
        <v>44</v>
      </c>
      <c r="D11" s="371" t="s">
        <v>86</v>
      </c>
      <c r="E11" s="26" t="s">
        <v>58</v>
      </c>
      <c r="F11" s="27" t="s">
        <v>101</v>
      </c>
      <c r="G11" s="28">
        <v>43998</v>
      </c>
      <c r="H11" s="28">
        <v>44055</v>
      </c>
      <c r="I11" s="29">
        <f>(H11-G11)/7</f>
        <v>8.1428571428571423</v>
      </c>
      <c r="J11" s="30">
        <v>2.7779999999999999E-2</v>
      </c>
      <c r="K11" s="31" t="s">
        <v>103</v>
      </c>
      <c r="L11" s="376">
        <f>SUM(J11:J13)</f>
        <v>8.3339999999999997E-2</v>
      </c>
      <c r="M11" s="26">
        <v>0</v>
      </c>
      <c r="N11" s="31" t="s">
        <v>155</v>
      </c>
      <c r="O11" s="32" t="s">
        <v>156</v>
      </c>
      <c r="P11" s="33" t="s">
        <v>193</v>
      </c>
      <c r="Q11" s="34" t="s">
        <v>264</v>
      </c>
      <c r="R11" s="263" t="s">
        <v>292</v>
      </c>
      <c r="S11" s="28">
        <v>44055</v>
      </c>
      <c r="T11" s="35"/>
      <c r="U11" s="36"/>
      <c r="V11" s="37"/>
    </row>
    <row r="12" spans="1:22" ht="45.75" customHeight="1" x14ac:dyDescent="0.25">
      <c r="A12" s="370"/>
      <c r="B12" s="372"/>
      <c r="C12" s="374"/>
      <c r="D12" s="375"/>
      <c r="E12" s="38" t="s">
        <v>59</v>
      </c>
      <c r="F12" s="39" t="s">
        <v>95</v>
      </c>
      <c r="G12" s="40">
        <v>44058</v>
      </c>
      <c r="H12" s="40">
        <v>44068</v>
      </c>
      <c r="I12" s="29">
        <f t="shared" ref="I12:I51" si="0">(H12-G12)/7</f>
        <v>1.4285714285714286</v>
      </c>
      <c r="J12" s="41">
        <v>2.7779999999999999E-2</v>
      </c>
      <c r="K12" s="42" t="s">
        <v>104</v>
      </c>
      <c r="L12" s="376"/>
      <c r="M12" s="26">
        <v>0</v>
      </c>
      <c r="N12" s="43" t="s">
        <v>155</v>
      </c>
      <c r="O12" s="32" t="s">
        <v>156</v>
      </c>
      <c r="P12" s="44" t="s">
        <v>113</v>
      </c>
      <c r="Q12" s="45" t="s">
        <v>265</v>
      </c>
      <c r="R12" s="263" t="s">
        <v>292</v>
      </c>
      <c r="S12" s="40">
        <v>44068</v>
      </c>
      <c r="T12" s="46"/>
      <c r="U12" s="47"/>
      <c r="V12" s="48"/>
    </row>
    <row r="13" spans="1:22" ht="228" customHeight="1" x14ac:dyDescent="0.25">
      <c r="A13" s="370"/>
      <c r="B13" s="372"/>
      <c r="C13" s="374"/>
      <c r="D13" s="375"/>
      <c r="E13" s="38" t="s">
        <v>60</v>
      </c>
      <c r="F13" s="39" t="s">
        <v>112</v>
      </c>
      <c r="G13" s="40">
        <v>44075</v>
      </c>
      <c r="H13" s="40">
        <v>44175</v>
      </c>
      <c r="I13" s="29">
        <f t="shared" si="0"/>
        <v>14.285714285714286</v>
      </c>
      <c r="J13" s="41">
        <v>2.7779999999999999E-2</v>
      </c>
      <c r="K13" s="42" t="s">
        <v>157</v>
      </c>
      <c r="L13" s="377"/>
      <c r="M13" s="26">
        <v>0</v>
      </c>
      <c r="N13" s="43" t="s">
        <v>155</v>
      </c>
      <c r="O13" s="32" t="s">
        <v>156</v>
      </c>
      <c r="P13" s="44" t="s">
        <v>188</v>
      </c>
      <c r="Q13" s="45" t="s">
        <v>266</v>
      </c>
      <c r="R13" s="263" t="s">
        <v>292</v>
      </c>
      <c r="S13" s="40">
        <v>44175</v>
      </c>
      <c r="T13" s="46"/>
      <c r="U13" s="47"/>
      <c r="V13" s="48"/>
    </row>
    <row r="14" spans="1:22" ht="87" customHeight="1" x14ac:dyDescent="0.25">
      <c r="A14" s="292">
        <v>2</v>
      </c>
      <c r="B14" s="294" t="s">
        <v>209</v>
      </c>
      <c r="C14" s="296" t="s">
        <v>45</v>
      </c>
      <c r="D14" s="294" t="s">
        <v>87</v>
      </c>
      <c r="E14" s="49" t="s">
        <v>58</v>
      </c>
      <c r="F14" s="50" t="s">
        <v>114</v>
      </c>
      <c r="G14" s="51">
        <v>43892</v>
      </c>
      <c r="H14" s="51">
        <v>44053</v>
      </c>
      <c r="I14" s="52">
        <f t="shared" si="0"/>
        <v>23</v>
      </c>
      <c r="J14" s="53">
        <v>1.6667000000000001E-2</v>
      </c>
      <c r="K14" s="54" t="s">
        <v>158</v>
      </c>
      <c r="L14" s="299">
        <f>SUM(J14:J18)</f>
        <v>8.3335000000000006E-2</v>
      </c>
      <c r="M14" s="49">
        <v>0</v>
      </c>
      <c r="N14" s="55" t="s">
        <v>155</v>
      </c>
      <c r="O14" s="32" t="s">
        <v>156</v>
      </c>
      <c r="P14" s="56" t="s">
        <v>188</v>
      </c>
      <c r="Q14" s="57" t="s">
        <v>267</v>
      </c>
      <c r="R14" s="264" t="s">
        <v>292</v>
      </c>
      <c r="S14" s="51">
        <v>44053</v>
      </c>
      <c r="T14" s="58"/>
      <c r="U14" s="58"/>
      <c r="V14" s="59"/>
    </row>
    <row r="15" spans="1:22" ht="387.75" customHeight="1" x14ac:dyDescent="0.25">
      <c r="A15" s="292"/>
      <c r="B15" s="294"/>
      <c r="C15" s="296"/>
      <c r="D15" s="294"/>
      <c r="E15" s="49" t="s">
        <v>59</v>
      </c>
      <c r="F15" s="50" t="s">
        <v>115</v>
      </c>
      <c r="G15" s="51">
        <v>43988</v>
      </c>
      <c r="H15" s="51">
        <v>44084</v>
      </c>
      <c r="I15" s="52">
        <f t="shared" si="0"/>
        <v>13.714285714285714</v>
      </c>
      <c r="J15" s="53">
        <v>1.6667000000000001E-2</v>
      </c>
      <c r="K15" s="60" t="s">
        <v>117</v>
      </c>
      <c r="L15" s="299"/>
      <c r="M15" s="49">
        <v>0</v>
      </c>
      <c r="N15" s="55" t="s">
        <v>155</v>
      </c>
      <c r="O15" s="32" t="s">
        <v>156</v>
      </c>
      <c r="P15" s="61" t="s">
        <v>188</v>
      </c>
      <c r="Q15" s="62" t="s">
        <v>293</v>
      </c>
      <c r="R15" s="265" t="s">
        <v>292</v>
      </c>
      <c r="S15" s="51">
        <v>44084</v>
      </c>
      <c r="T15" s="58"/>
      <c r="U15" s="58"/>
      <c r="V15" s="59"/>
    </row>
    <row r="16" spans="1:22" ht="120" customHeight="1" x14ac:dyDescent="0.25">
      <c r="A16" s="292"/>
      <c r="B16" s="294"/>
      <c r="C16" s="296"/>
      <c r="D16" s="294"/>
      <c r="E16" s="49" t="s">
        <v>60</v>
      </c>
      <c r="F16" s="50" t="s">
        <v>219</v>
      </c>
      <c r="G16" s="51">
        <v>44089</v>
      </c>
      <c r="H16" s="51">
        <v>44126</v>
      </c>
      <c r="I16" s="52">
        <f t="shared" si="0"/>
        <v>5.2857142857142856</v>
      </c>
      <c r="J16" s="53">
        <v>1.6667000000000001E-2</v>
      </c>
      <c r="K16" s="60" t="s">
        <v>118</v>
      </c>
      <c r="L16" s="299"/>
      <c r="M16" s="49">
        <v>0</v>
      </c>
      <c r="N16" s="55" t="s">
        <v>155</v>
      </c>
      <c r="O16" s="32" t="s">
        <v>156</v>
      </c>
      <c r="P16" s="61" t="s">
        <v>203</v>
      </c>
      <c r="Q16" s="62" t="s">
        <v>286</v>
      </c>
      <c r="R16" s="265" t="s">
        <v>292</v>
      </c>
      <c r="S16" s="51">
        <v>44126</v>
      </c>
      <c r="T16" s="58"/>
      <c r="U16" s="58"/>
      <c r="V16" s="59"/>
    </row>
    <row r="17" spans="1:22" ht="187.5" customHeight="1" x14ac:dyDescent="0.25">
      <c r="A17" s="355"/>
      <c r="B17" s="356"/>
      <c r="C17" s="357"/>
      <c r="D17" s="358"/>
      <c r="E17" s="63" t="s">
        <v>141</v>
      </c>
      <c r="F17" s="64" t="s">
        <v>150</v>
      </c>
      <c r="G17" s="65">
        <v>44096</v>
      </c>
      <c r="H17" s="65">
        <v>44134</v>
      </c>
      <c r="I17" s="52">
        <f t="shared" si="0"/>
        <v>5.4285714285714288</v>
      </c>
      <c r="J17" s="66">
        <v>1.6667000000000001E-2</v>
      </c>
      <c r="K17" s="54" t="s">
        <v>105</v>
      </c>
      <c r="L17" s="359"/>
      <c r="M17" s="49">
        <v>0</v>
      </c>
      <c r="N17" s="55" t="s">
        <v>155</v>
      </c>
      <c r="O17" s="32" t="s">
        <v>156</v>
      </c>
      <c r="P17" s="56" t="s">
        <v>202</v>
      </c>
      <c r="Q17" s="67" t="s">
        <v>287</v>
      </c>
      <c r="R17" s="265" t="s">
        <v>292</v>
      </c>
      <c r="S17" s="65">
        <v>44134</v>
      </c>
      <c r="T17" s="68"/>
      <c r="U17" s="68"/>
      <c r="V17" s="69"/>
    </row>
    <row r="18" spans="1:22" ht="150" customHeight="1" x14ac:dyDescent="0.25">
      <c r="A18" s="355"/>
      <c r="B18" s="356"/>
      <c r="C18" s="357"/>
      <c r="D18" s="358"/>
      <c r="E18" s="63" t="s">
        <v>142</v>
      </c>
      <c r="F18" s="64" t="s">
        <v>116</v>
      </c>
      <c r="G18" s="65">
        <v>44138</v>
      </c>
      <c r="H18" s="65">
        <v>44175</v>
      </c>
      <c r="I18" s="52">
        <f t="shared" si="0"/>
        <v>5.2857142857142856</v>
      </c>
      <c r="J18" s="66">
        <v>1.6667000000000001E-2</v>
      </c>
      <c r="K18" s="54" t="s">
        <v>151</v>
      </c>
      <c r="L18" s="359"/>
      <c r="M18" s="49">
        <v>0</v>
      </c>
      <c r="N18" s="55" t="s">
        <v>155</v>
      </c>
      <c r="O18" s="32" t="s">
        <v>156</v>
      </c>
      <c r="P18" s="56" t="s">
        <v>201</v>
      </c>
      <c r="Q18" s="70" t="s">
        <v>272</v>
      </c>
      <c r="R18" s="265" t="s">
        <v>292</v>
      </c>
      <c r="S18" s="65">
        <v>44175</v>
      </c>
      <c r="T18" s="68"/>
      <c r="U18" s="68"/>
      <c r="V18" s="69"/>
    </row>
    <row r="19" spans="1:22" ht="204.75" customHeight="1" x14ac:dyDescent="0.25">
      <c r="A19" s="360">
        <v>3</v>
      </c>
      <c r="B19" s="362" t="s">
        <v>210</v>
      </c>
      <c r="C19" s="364" t="s">
        <v>46</v>
      </c>
      <c r="D19" s="362" t="s">
        <v>88</v>
      </c>
      <c r="E19" s="71" t="s">
        <v>58</v>
      </c>
      <c r="F19" s="72" t="s">
        <v>119</v>
      </c>
      <c r="G19" s="73">
        <v>44014</v>
      </c>
      <c r="H19" s="73">
        <v>44175</v>
      </c>
      <c r="I19" s="74">
        <f t="shared" si="0"/>
        <v>23</v>
      </c>
      <c r="J19" s="75">
        <v>6.0000000000000001E-3</v>
      </c>
      <c r="K19" s="76" t="s">
        <v>159</v>
      </c>
      <c r="L19" s="353">
        <f>SUM(J19:J25)</f>
        <v>1.2E-2</v>
      </c>
      <c r="M19" s="71">
        <v>0</v>
      </c>
      <c r="N19" s="43" t="s">
        <v>155</v>
      </c>
      <c r="O19" s="32" t="s">
        <v>156</v>
      </c>
      <c r="P19" s="77" t="s">
        <v>200</v>
      </c>
      <c r="Q19" s="78" t="s">
        <v>268</v>
      </c>
      <c r="R19" s="266" t="s">
        <v>292</v>
      </c>
      <c r="S19" s="73">
        <v>44175</v>
      </c>
      <c r="T19" s="79"/>
      <c r="U19" s="80"/>
      <c r="V19" s="81"/>
    </row>
    <row r="20" spans="1:22" ht="63" customHeight="1" x14ac:dyDescent="0.25">
      <c r="A20" s="360"/>
      <c r="B20" s="362"/>
      <c r="C20" s="364"/>
      <c r="D20" s="362"/>
      <c r="E20" s="71" t="s">
        <v>59</v>
      </c>
      <c r="F20" s="72" t="s">
        <v>207</v>
      </c>
      <c r="G20" s="73">
        <v>44237</v>
      </c>
      <c r="H20" s="73">
        <v>44296</v>
      </c>
      <c r="I20" s="74">
        <f t="shared" si="0"/>
        <v>8.4285714285714288</v>
      </c>
      <c r="J20" s="75">
        <v>0</v>
      </c>
      <c r="K20" s="76" t="s">
        <v>123</v>
      </c>
      <c r="L20" s="353"/>
      <c r="M20" s="71">
        <v>0</v>
      </c>
      <c r="N20" s="43" t="s">
        <v>155</v>
      </c>
      <c r="O20" s="32" t="s">
        <v>156</v>
      </c>
      <c r="P20" s="77" t="s">
        <v>125</v>
      </c>
      <c r="Q20" s="82" t="s">
        <v>220</v>
      </c>
      <c r="R20" s="267" t="s">
        <v>292</v>
      </c>
      <c r="S20" s="73">
        <v>44296</v>
      </c>
      <c r="T20" s="80"/>
      <c r="U20" s="80"/>
      <c r="V20" s="81"/>
    </row>
    <row r="21" spans="1:22" ht="45.75" customHeight="1" x14ac:dyDescent="0.25">
      <c r="A21" s="360"/>
      <c r="B21" s="362"/>
      <c r="C21" s="364"/>
      <c r="D21" s="362"/>
      <c r="E21" s="71" t="s">
        <v>60</v>
      </c>
      <c r="F21" s="72" t="s">
        <v>121</v>
      </c>
      <c r="G21" s="73">
        <v>44296</v>
      </c>
      <c r="H21" s="73">
        <v>44387</v>
      </c>
      <c r="I21" s="74">
        <f t="shared" si="0"/>
        <v>13</v>
      </c>
      <c r="J21" s="75">
        <v>0</v>
      </c>
      <c r="K21" s="76" t="s">
        <v>160</v>
      </c>
      <c r="L21" s="353"/>
      <c r="M21" s="71">
        <v>0</v>
      </c>
      <c r="N21" s="43" t="s">
        <v>155</v>
      </c>
      <c r="O21" s="32" t="s">
        <v>156</v>
      </c>
      <c r="P21" s="77" t="s">
        <v>188</v>
      </c>
      <c r="Q21" s="82" t="s">
        <v>221</v>
      </c>
      <c r="R21" s="267" t="s">
        <v>292</v>
      </c>
      <c r="S21" s="73">
        <v>44387</v>
      </c>
      <c r="T21" s="79"/>
      <c r="U21" s="80"/>
      <c r="V21" s="81"/>
    </row>
    <row r="22" spans="1:22" ht="321" customHeight="1" x14ac:dyDescent="0.25">
      <c r="A22" s="360"/>
      <c r="B22" s="362"/>
      <c r="C22" s="364"/>
      <c r="D22" s="362"/>
      <c r="E22" s="71" t="s">
        <v>141</v>
      </c>
      <c r="F22" s="72" t="s">
        <v>120</v>
      </c>
      <c r="G22" s="73">
        <v>44089</v>
      </c>
      <c r="H22" s="73">
        <v>44237</v>
      </c>
      <c r="I22" s="74">
        <f t="shared" si="0"/>
        <v>21.142857142857142</v>
      </c>
      <c r="J22" s="75">
        <v>6.0000000000000001E-3</v>
      </c>
      <c r="K22" s="76" t="s">
        <v>161</v>
      </c>
      <c r="L22" s="353"/>
      <c r="M22" s="71">
        <v>0</v>
      </c>
      <c r="N22" s="43" t="s">
        <v>155</v>
      </c>
      <c r="O22" s="32" t="s">
        <v>156</v>
      </c>
      <c r="P22" s="77" t="s">
        <v>200</v>
      </c>
      <c r="Q22" s="78" t="s">
        <v>273</v>
      </c>
      <c r="R22" s="266" t="s">
        <v>292</v>
      </c>
      <c r="S22" s="73">
        <v>44237</v>
      </c>
      <c r="T22" s="79"/>
      <c r="U22" s="80"/>
      <c r="V22" s="81"/>
    </row>
    <row r="23" spans="1:22" ht="42.75" x14ac:dyDescent="0.25">
      <c r="A23" s="361"/>
      <c r="B23" s="363"/>
      <c r="C23" s="365"/>
      <c r="D23" s="366"/>
      <c r="E23" s="83" t="s">
        <v>142</v>
      </c>
      <c r="F23" s="84" t="s">
        <v>122</v>
      </c>
      <c r="G23" s="73">
        <v>44237</v>
      </c>
      <c r="H23" s="73">
        <v>44397</v>
      </c>
      <c r="I23" s="74">
        <f t="shared" si="0"/>
        <v>22.857142857142858</v>
      </c>
      <c r="J23" s="75">
        <v>0</v>
      </c>
      <c r="K23" s="85" t="s">
        <v>128</v>
      </c>
      <c r="L23" s="354"/>
      <c r="M23" s="71">
        <v>0</v>
      </c>
      <c r="N23" s="43" t="s">
        <v>155</v>
      </c>
      <c r="O23" s="32" t="s">
        <v>156</v>
      </c>
      <c r="P23" s="86" t="s">
        <v>129</v>
      </c>
      <c r="Q23" s="87" t="s">
        <v>222</v>
      </c>
      <c r="R23" s="267" t="s">
        <v>292</v>
      </c>
      <c r="S23" s="73">
        <v>44397</v>
      </c>
      <c r="T23" s="79"/>
      <c r="U23" s="88"/>
      <c r="V23" s="89"/>
    </row>
    <row r="24" spans="1:22" ht="45.75" customHeight="1" x14ac:dyDescent="0.25">
      <c r="A24" s="361"/>
      <c r="B24" s="363"/>
      <c r="C24" s="365"/>
      <c r="D24" s="366"/>
      <c r="E24" s="83" t="s">
        <v>143</v>
      </c>
      <c r="F24" s="84" t="s">
        <v>205</v>
      </c>
      <c r="G24" s="73">
        <v>44397</v>
      </c>
      <c r="H24" s="73">
        <v>44540</v>
      </c>
      <c r="I24" s="74">
        <f t="shared" si="0"/>
        <v>20.428571428571427</v>
      </c>
      <c r="J24" s="75">
        <v>0</v>
      </c>
      <c r="K24" s="85" t="s">
        <v>124</v>
      </c>
      <c r="L24" s="354"/>
      <c r="M24" s="71">
        <v>0</v>
      </c>
      <c r="N24" s="43" t="s">
        <v>155</v>
      </c>
      <c r="O24" s="32" t="s">
        <v>156</v>
      </c>
      <c r="P24" s="86" t="s">
        <v>126</v>
      </c>
      <c r="Q24" s="87" t="s">
        <v>223</v>
      </c>
      <c r="R24" s="267" t="s">
        <v>292</v>
      </c>
      <c r="S24" s="73">
        <v>44540</v>
      </c>
      <c r="T24" s="79"/>
      <c r="U24" s="88"/>
      <c r="V24" s="89"/>
    </row>
    <row r="25" spans="1:22" ht="47.25" customHeight="1" x14ac:dyDescent="0.25">
      <c r="A25" s="361"/>
      <c r="B25" s="363"/>
      <c r="C25" s="365"/>
      <c r="D25" s="366"/>
      <c r="E25" s="83" t="s">
        <v>144</v>
      </c>
      <c r="F25" s="84" t="s">
        <v>231</v>
      </c>
      <c r="G25" s="73">
        <v>44397</v>
      </c>
      <c r="H25" s="73">
        <v>44540</v>
      </c>
      <c r="I25" s="74">
        <f t="shared" si="0"/>
        <v>20.428571428571427</v>
      </c>
      <c r="J25" s="75">
        <v>0</v>
      </c>
      <c r="K25" s="85" t="s">
        <v>162</v>
      </c>
      <c r="L25" s="354"/>
      <c r="M25" s="71">
        <v>0</v>
      </c>
      <c r="N25" s="43" t="s">
        <v>155</v>
      </c>
      <c r="O25" s="32" t="s">
        <v>156</v>
      </c>
      <c r="P25" s="86" t="s">
        <v>199</v>
      </c>
      <c r="Q25" s="87" t="s">
        <v>223</v>
      </c>
      <c r="R25" s="267" t="s">
        <v>292</v>
      </c>
      <c r="S25" s="73">
        <v>44540</v>
      </c>
      <c r="T25" s="79"/>
      <c r="U25" s="88"/>
      <c r="V25" s="89"/>
    </row>
    <row r="26" spans="1:22" ht="174" customHeight="1" x14ac:dyDescent="0.25">
      <c r="A26" s="336">
        <v>4</v>
      </c>
      <c r="B26" s="338" t="s">
        <v>211</v>
      </c>
      <c r="C26" s="340" t="s">
        <v>47</v>
      </c>
      <c r="D26" s="338" t="s">
        <v>89</v>
      </c>
      <c r="E26" s="90" t="s">
        <v>58</v>
      </c>
      <c r="F26" s="91" t="s">
        <v>96</v>
      </c>
      <c r="G26" s="92">
        <v>43997</v>
      </c>
      <c r="H26" s="92">
        <v>44175</v>
      </c>
      <c r="I26" s="93">
        <f t="shared" si="0"/>
        <v>25.428571428571427</v>
      </c>
      <c r="J26" s="94">
        <v>1.2E-2</v>
      </c>
      <c r="K26" s="91" t="s">
        <v>163</v>
      </c>
      <c r="L26" s="343">
        <f>SUM(J26:J30)</f>
        <v>3.2399999999999998E-2</v>
      </c>
      <c r="M26" s="90">
        <v>0</v>
      </c>
      <c r="N26" s="43" t="s">
        <v>155</v>
      </c>
      <c r="O26" s="32" t="s">
        <v>156</v>
      </c>
      <c r="P26" s="95" t="s">
        <v>127</v>
      </c>
      <c r="Q26" s="96" t="s">
        <v>269</v>
      </c>
      <c r="R26" s="268" t="s">
        <v>292</v>
      </c>
      <c r="S26" s="92">
        <v>44175</v>
      </c>
      <c r="T26" s="97"/>
      <c r="U26" s="98"/>
      <c r="V26" s="99"/>
    </row>
    <row r="27" spans="1:22" ht="256.5" customHeight="1" x14ac:dyDescent="0.25">
      <c r="A27" s="336"/>
      <c r="B27" s="338"/>
      <c r="C27" s="340"/>
      <c r="D27" s="338"/>
      <c r="E27" s="90" t="s">
        <v>59</v>
      </c>
      <c r="F27" s="91" t="s">
        <v>149</v>
      </c>
      <c r="G27" s="92">
        <v>43997</v>
      </c>
      <c r="H27" s="92">
        <v>44175</v>
      </c>
      <c r="I27" s="93">
        <f t="shared" si="0"/>
        <v>25.428571428571427</v>
      </c>
      <c r="J27" s="94">
        <v>1.2E-2</v>
      </c>
      <c r="K27" s="91" t="s">
        <v>164</v>
      </c>
      <c r="L27" s="343"/>
      <c r="M27" s="90"/>
      <c r="N27" s="43" t="s">
        <v>155</v>
      </c>
      <c r="O27" s="32" t="s">
        <v>156</v>
      </c>
      <c r="P27" s="95" t="s">
        <v>127</v>
      </c>
      <c r="Q27" s="96" t="s">
        <v>270</v>
      </c>
      <c r="R27" s="268" t="s">
        <v>292</v>
      </c>
      <c r="S27" s="92">
        <v>44175</v>
      </c>
      <c r="T27" s="97"/>
      <c r="U27" s="98"/>
      <c r="V27" s="99"/>
    </row>
    <row r="28" spans="1:22" ht="163.5" customHeight="1" x14ac:dyDescent="0.25">
      <c r="A28" s="337"/>
      <c r="B28" s="339"/>
      <c r="C28" s="341"/>
      <c r="D28" s="342"/>
      <c r="E28" s="100" t="s">
        <v>60</v>
      </c>
      <c r="F28" s="91" t="s">
        <v>97</v>
      </c>
      <c r="G28" s="101">
        <v>43997</v>
      </c>
      <c r="H28" s="101">
        <v>44392</v>
      </c>
      <c r="I28" s="93">
        <f t="shared" si="0"/>
        <v>56.428571428571431</v>
      </c>
      <c r="J28" s="94">
        <v>4.1999999999999997E-3</v>
      </c>
      <c r="K28" s="91" t="s">
        <v>165</v>
      </c>
      <c r="L28" s="344"/>
      <c r="M28" s="90">
        <v>0</v>
      </c>
      <c r="N28" s="43" t="s">
        <v>155</v>
      </c>
      <c r="O28" s="32" t="s">
        <v>156</v>
      </c>
      <c r="P28" s="102" t="s">
        <v>127</v>
      </c>
      <c r="Q28" s="103" t="s">
        <v>274</v>
      </c>
      <c r="R28" s="269" t="s">
        <v>292</v>
      </c>
      <c r="S28" s="101">
        <v>44392</v>
      </c>
      <c r="T28" s="97"/>
      <c r="U28" s="104"/>
      <c r="V28" s="105"/>
    </row>
    <row r="29" spans="1:22" ht="93.75" customHeight="1" x14ac:dyDescent="0.25">
      <c r="A29" s="337"/>
      <c r="B29" s="339"/>
      <c r="C29" s="341"/>
      <c r="D29" s="342"/>
      <c r="E29" s="100" t="s">
        <v>141</v>
      </c>
      <c r="F29" s="91" t="s">
        <v>98</v>
      </c>
      <c r="G29" s="101">
        <v>43997</v>
      </c>
      <c r="H29" s="101">
        <v>44392</v>
      </c>
      <c r="I29" s="93">
        <f t="shared" si="0"/>
        <v>56.428571428571431</v>
      </c>
      <c r="J29" s="94">
        <v>4.1999999999999997E-3</v>
      </c>
      <c r="K29" s="91" t="s">
        <v>166</v>
      </c>
      <c r="L29" s="344"/>
      <c r="M29" s="90">
        <v>0</v>
      </c>
      <c r="N29" s="43" t="s">
        <v>155</v>
      </c>
      <c r="O29" s="32" t="s">
        <v>156</v>
      </c>
      <c r="P29" s="102" t="s">
        <v>127</v>
      </c>
      <c r="Q29" s="106" t="s">
        <v>275</v>
      </c>
      <c r="R29" s="268" t="s">
        <v>292</v>
      </c>
      <c r="S29" s="101">
        <v>44392</v>
      </c>
      <c r="T29" s="97"/>
      <c r="U29" s="104"/>
      <c r="V29" s="105"/>
    </row>
    <row r="30" spans="1:22" ht="48.75" customHeight="1" x14ac:dyDescent="0.25">
      <c r="A30" s="337"/>
      <c r="B30" s="339"/>
      <c r="C30" s="341"/>
      <c r="D30" s="342"/>
      <c r="E30" s="100" t="s">
        <v>142</v>
      </c>
      <c r="F30" s="91" t="s">
        <v>99</v>
      </c>
      <c r="G30" s="101">
        <v>44206</v>
      </c>
      <c r="H30" s="101">
        <v>44392</v>
      </c>
      <c r="I30" s="93">
        <f t="shared" si="0"/>
        <v>26.571428571428573</v>
      </c>
      <c r="J30" s="94">
        <v>0</v>
      </c>
      <c r="K30" s="107" t="s">
        <v>167</v>
      </c>
      <c r="L30" s="344"/>
      <c r="M30" s="90">
        <v>0</v>
      </c>
      <c r="N30" s="43" t="s">
        <v>155</v>
      </c>
      <c r="O30" s="32" t="s">
        <v>156</v>
      </c>
      <c r="P30" s="102" t="s">
        <v>127</v>
      </c>
      <c r="Q30" s="103" t="s">
        <v>228</v>
      </c>
      <c r="R30" s="268" t="s">
        <v>292</v>
      </c>
      <c r="S30" s="101">
        <v>44392</v>
      </c>
      <c r="T30" s="97"/>
      <c r="U30" s="104"/>
      <c r="V30" s="105"/>
    </row>
    <row r="31" spans="1:22" ht="57.75" x14ac:dyDescent="0.25">
      <c r="A31" s="108">
        <v>5</v>
      </c>
      <c r="B31" s="109" t="s">
        <v>212</v>
      </c>
      <c r="C31" s="110" t="s">
        <v>48</v>
      </c>
      <c r="D31" s="109" t="s">
        <v>90</v>
      </c>
      <c r="E31" s="111" t="s">
        <v>58</v>
      </c>
      <c r="F31" s="112" t="s">
        <v>106</v>
      </c>
      <c r="G31" s="113">
        <v>44237</v>
      </c>
      <c r="H31" s="113">
        <v>44397</v>
      </c>
      <c r="I31" s="114">
        <f t="shared" si="0"/>
        <v>22.857142857142858</v>
      </c>
      <c r="J31" s="115">
        <v>0</v>
      </c>
      <c r="K31" s="109" t="s">
        <v>107</v>
      </c>
      <c r="L31" s="115">
        <f>SUM(J31:J31)</f>
        <v>0</v>
      </c>
      <c r="M31" s="111">
        <v>0</v>
      </c>
      <c r="N31" s="43" t="s">
        <v>155</v>
      </c>
      <c r="O31" s="32" t="s">
        <v>156</v>
      </c>
      <c r="P31" s="116" t="s">
        <v>198</v>
      </c>
      <c r="Q31" s="117" t="s">
        <v>222</v>
      </c>
      <c r="R31" s="270" t="s">
        <v>292</v>
      </c>
      <c r="S31" s="113">
        <v>44397</v>
      </c>
      <c r="T31" s="118"/>
      <c r="U31" s="119"/>
      <c r="V31" s="120"/>
    </row>
    <row r="32" spans="1:22" ht="59.25" customHeight="1" x14ac:dyDescent="0.25">
      <c r="A32" s="345">
        <v>6</v>
      </c>
      <c r="B32" s="347" t="s">
        <v>213</v>
      </c>
      <c r="C32" s="349" t="s">
        <v>49</v>
      </c>
      <c r="D32" s="347" t="s">
        <v>91</v>
      </c>
      <c r="E32" s="121" t="s">
        <v>58</v>
      </c>
      <c r="F32" s="122" t="s">
        <v>130</v>
      </c>
      <c r="G32" s="123">
        <v>43906</v>
      </c>
      <c r="H32" s="123">
        <v>43966</v>
      </c>
      <c r="I32" s="124">
        <f t="shared" si="0"/>
        <v>8.5714285714285712</v>
      </c>
      <c r="J32" s="125">
        <v>1.6667000000000001E-2</v>
      </c>
      <c r="K32" s="126" t="s">
        <v>131</v>
      </c>
      <c r="L32" s="352">
        <f>SUM(J32:J36)</f>
        <v>5.0267000000000006E-2</v>
      </c>
      <c r="M32" s="127">
        <v>0</v>
      </c>
      <c r="N32" s="43" t="s">
        <v>155</v>
      </c>
      <c r="O32" s="32" t="s">
        <v>156</v>
      </c>
      <c r="P32" s="128" t="s">
        <v>188</v>
      </c>
      <c r="Q32" s="129" t="s">
        <v>265</v>
      </c>
      <c r="R32" s="271" t="s">
        <v>292</v>
      </c>
      <c r="S32" s="123">
        <v>43966</v>
      </c>
      <c r="T32" s="130"/>
      <c r="U32" s="131"/>
      <c r="V32" s="132"/>
    </row>
    <row r="33" spans="1:22" ht="195" customHeight="1" x14ac:dyDescent="0.25">
      <c r="A33" s="345"/>
      <c r="B33" s="347"/>
      <c r="C33" s="349"/>
      <c r="D33" s="347"/>
      <c r="E33" s="121" t="s">
        <v>59</v>
      </c>
      <c r="F33" s="122" t="s">
        <v>108</v>
      </c>
      <c r="G33" s="123">
        <v>43944</v>
      </c>
      <c r="H33" s="123">
        <v>44175</v>
      </c>
      <c r="I33" s="124">
        <f t="shared" si="0"/>
        <v>33</v>
      </c>
      <c r="J33" s="125">
        <v>5.0000000000000001E-3</v>
      </c>
      <c r="K33" s="133" t="s">
        <v>171</v>
      </c>
      <c r="L33" s="352"/>
      <c r="M33" s="121">
        <v>0</v>
      </c>
      <c r="N33" s="43" t="s">
        <v>155</v>
      </c>
      <c r="O33" s="32" t="s">
        <v>156</v>
      </c>
      <c r="P33" s="128" t="s">
        <v>188</v>
      </c>
      <c r="Q33" s="134" t="s">
        <v>276</v>
      </c>
      <c r="R33" s="271" t="s">
        <v>292</v>
      </c>
      <c r="S33" s="123">
        <v>44175</v>
      </c>
      <c r="T33" s="130"/>
      <c r="U33" s="131"/>
      <c r="V33" s="132"/>
    </row>
    <row r="34" spans="1:22" ht="153" customHeight="1" x14ac:dyDescent="0.25">
      <c r="A34" s="345"/>
      <c r="B34" s="347"/>
      <c r="C34" s="349"/>
      <c r="D34" s="347"/>
      <c r="E34" s="121" t="s">
        <v>60</v>
      </c>
      <c r="F34" s="122" t="s">
        <v>168</v>
      </c>
      <c r="G34" s="123">
        <v>43953</v>
      </c>
      <c r="H34" s="123">
        <v>44175</v>
      </c>
      <c r="I34" s="124">
        <f t="shared" si="0"/>
        <v>31.714285714285715</v>
      </c>
      <c r="J34" s="125">
        <v>8.3000000000000001E-3</v>
      </c>
      <c r="K34" s="133" t="s">
        <v>152</v>
      </c>
      <c r="L34" s="352"/>
      <c r="M34" s="121">
        <v>0</v>
      </c>
      <c r="N34" s="43" t="s">
        <v>155</v>
      </c>
      <c r="O34" s="32" t="s">
        <v>156</v>
      </c>
      <c r="P34" s="128" t="s">
        <v>188</v>
      </c>
      <c r="Q34" s="134" t="s">
        <v>277</v>
      </c>
      <c r="R34" s="271" t="s">
        <v>292</v>
      </c>
      <c r="S34" s="123">
        <v>44175</v>
      </c>
      <c r="T34" s="130"/>
      <c r="U34" s="131"/>
      <c r="V34" s="132"/>
    </row>
    <row r="35" spans="1:22" ht="189.75" customHeight="1" x14ac:dyDescent="0.25">
      <c r="A35" s="345"/>
      <c r="B35" s="347"/>
      <c r="C35" s="349"/>
      <c r="D35" s="347"/>
      <c r="E35" s="121" t="s">
        <v>141</v>
      </c>
      <c r="F35" s="122" t="s">
        <v>169</v>
      </c>
      <c r="G35" s="123">
        <v>43997</v>
      </c>
      <c r="H35" s="123">
        <v>44175</v>
      </c>
      <c r="I35" s="124">
        <f t="shared" si="0"/>
        <v>25.428571428571427</v>
      </c>
      <c r="J35" s="125">
        <v>8.3000000000000001E-3</v>
      </c>
      <c r="K35" s="133" t="s">
        <v>152</v>
      </c>
      <c r="L35" s="352"/>
      <c r="M35" s="121">
        <v>0</v>
      </c>
      <c r="N35" s="43" t="s">
        <v>155</v>
      </c>
      <c r="O35" s="32" t="s">
        <v>156</v>
      </c>
      <c r="P35" s="128" t="s">
        <v>188</v>
      </c>
      <c r="Q35" s="134" t="s">
        <v>284</v>
      </c>
      <c r="R35" s="272" t="s">
        <v>292</v>
      </c>
      <c r="S35" s="123">
        <v>44175</v>
      </c>
      <c r="T35" s="130"/>
      <c r="U35" s="131"/>
      <c r="V35" s="132"/>
    </row>
    <row r="36" spans="1:22" ht="162" customHeight="1" x14ac:dyDescent="0.25">
      <c r="A36" s="346"/>
      <c r="B36" s="348"/>
      <c r="C36" s="350"/>
      <c r="D36" s="351"/>
      <c r="E36" s="135" t="s">
        <v>143</v>
      </c>
      <c r="F36" s="122" t="s">
        <v>170</v>
      </c>
      <c r="G36" s="136">
        <v>43966</v>
      </c>
      <c r="H36" s="136">
        <v>44175</v>
      </c>
      <c r="I36" s="124">
        <f t="shared" si="0"/>
        <v>29.857142857142858</v>
      </c>
      <c r="J36" s="125">
        <v>1.2E-2</v>
      </c>
      <c r="K36" s="133" t="s">
        <v>152</v>
      </c>
      <c r="L36" s="352"/>
      <c r="M36" s="121">
        <v>0</v>
      </c>
      <c r="N36" s="43" t="s">
        <v>155</v>
      </c>
      <c r="O36" s="32" t="s">
        <v>156</v>
      </c>
      <c r="P36" s="128" t="s">
        <v>188</v>
      </c>
      <c r="Q36" s="137" t="s">
        <v>278</v>
      </c>
      <c r="R36" s="271" t="s">
        <v>292</v>
      </c>
      <c r="S36" s="136">
        <v>44175</v>
      </c>
      <c r="T36" s="130"/>
      <c r="U36" s="138"/>
      <c r="V36" s="139"/>
    </row>
    <row r="37" spans="1:22" ht="49.5" customHeight="1" x14ac:dyDescent="0.25">
      <c r="A37" s="318">
        <v>7</v>
      </c>
      <c r="B37" s="320" t="s">
        <v>214</v>
      </c>
      <c r="C37" s="322" t="s">
        <v>50</v>
      </c>
      <c r="D37" s="320" t="s">
        <v>92</v>
      </c>
      <c r="E37" s="140" t="s">
        <v>58</v>
      </c>
      <c r="F37" s="141" t="s">
        <v>172</v>
      </c>
      <c r="G37" s="142">
        <v>43970</v>
      </c>
      <c r="H37" s="142">
        <v>44065</v>
      </c>
      <c r="I37" s="143">
        <f t="shared" si="0"/>
        <v>13.571428571428571</v>
      </c>
      <c r="J37" s="144">
        <v>2.7779999999999999E-2</v>
      </c>
      <c r="K37" s="145" t="s">
        <v>173</v>
      </c>
      <c r="L37" s="325">
        <f>SUM(J37:J39)</f>
        <v>5.5579999999999991E-2</v>
      </c>
      <c r="M37" s="140">
        <v>0</v>
      </c>
      <c r="N37" s="43" t="s">
        <v>155</v>
      </c>
      <c r="O37" s="32" t="s">
        <v>156</v>
      </c>
      <c r="P37" s="146" t="s">
        <v>197</v>
      </c>
      <c r="Q37" s="147" t="s">
        <v>265</v>
      </c>
      <c r="R37" s="273" t="s">
        <v>292</v>
      </c>
      <c r="S37" s="142">
        <v>44065</v>
      </c>
      <c r="T37" s="148"/>
      <c r="U37" s="149"/>
      <c r="V37" s="150"/>
    </row>
    <row r="38" spans="1:22" ht="123.75" customHeight="1" x14ac:dyDescent="0.25">
      <c r="A38" s="319"/>
      <c r="B38" s="321"/>
      <c r="C38" s="323"/>
      <c r="D38" s="324"/>
      <c r="E38" s="151" t="s">
        <v>59</v>
      </c>
      <c r="F38" s="152" t="s">
        <v>132</v>
      </c>
      <c r="G38" s="153">
        <v>43970</v>
      </c>
      <c r="H38" s="153">
        <v>44175</v>
      </c>
      <c r="I38" s="143">
        <f t="shared" si="0"/>
        <v>29.285714285714285</v>
      </c>
      <c r="J38" s="144">
        <v>1.3899999999999999E-2</v>
      </c>
      <c r="K38" s="145" t="s">
        <v>133</v>
      </c>
      <c r="L38" s="326"/>
      <c r="M38" s="140">
        <v>0</v>
      </c>
      <c r="N38" s="43" t="s">
        <v>155</v>
      </c>
      <c r="O38" s="32" t="s">
        <v>156</v>
      </c>
      <c r="P38" s="154" t="s">
        <v>229</v>
      </c>
      <c r="Q38" s="155" t="s">
        <v>271</v>
      </c>
      <c r="R38" s="273" t="s">
        <v>292</v>
      </c>
      <c r="S38" s="153">
        <v>44175</v>
      </c>
      <c r="T38" s="148"/>
      <c r="U38" s="156"/>
      <c r="V38" s="157"/>
    </row>
    <row r="39" spans="1:22" ht="173.25" customHeight="1" x14ac:dyDescent="0.25">
      <c r="A39" s="319"/>
      <c r="B39" s="321"/>
      <c r="C39" s="323"/>
      <c r="D39" s="324"/>
      <c r="E39" s="151" t="s">
        <v>60</v>
      </c>
      <c r="F39" s="152" t="s">
        <v>174</v>
      </c>
      <c r="G39" s="153">
        <v>44105</v>
      </c>
      <c r="H39" s="153">
        <v>44175</v>
      </c>
      <c r="I39" s="143">
        <f t="shared" si="0"/>
        <v>10</v>
      </c>
      <c r="J39" s="144">
        <v>1.3899999999999999E-2</v>
      </c>
      <c r="K39" s="158" t="s">
        <v>175</v>
      </c>
      <c r="L39" s="326"/>
      <c r="M39" s="140">
        <v>0</v>
      </c>
      <c r="N39" s="43" t="s">
        <v>155</v>
      </c>
      <c r="O39" s="32" t="s">
        <v>156</v>
      </c>
      <c r="P39" s="154" t="s">
        <v>196</v>
      </c>
      <c r="Q39" s="155" t="s">
        <v>279</v>
      </c>
      <c r="R39" s="273" t="s">
        <v>292</v>
      </c>
      <c r="S39" s="153">
        <v>44175</v>
      </c>
      <c r="T39" s="148"/>
      <c r="U39" s="156"/>
      <c r="V39" s="157"/>
    </row>
    <row r="40" spans="1:22" ht="158.25" customHeight="1" x14ac:dyDescent="0.25">
      <c r="A40" s="327">
        <v>8</v>
      </c>
      <c r="B40" s="329" t="s">
        <v>215</v>
      </c>
      <c r="C40" s="331" t="s">
        <v>51</v>
      </c>
      <c r="D40" s="329" t="s">
        <v>139</v>
      </c>
      <c r="E40" s="159" t="s">
        <v>58</v>
      </c>
      <c r="F40" s="160" t="s">
        <v>176</v>
      </c>
      <c r="G40" s="161">
        <v>43997</v>
      </c>
      <c r="H40" s="161">
        <v>44392</v>
      </c>
      <c r="I40" s="162">
        <f t="shared" si="0"/>
        <v>56.428571428571431</v>
      </c>
      <c r="J40" s="163">
        <v>4.1999999999999997E-3</v>
      </c>
      <c r="K40" s="164" t="s">
        <v>177</v>
      </c>
      <c r="L40" s="334">
        <f>SUM(J40:J44)</f>
        <v>4.1999999999999997E-3</v>
      </c>
      <c r="M40" s="159">
        <v>0</v>
      </c>
      <c r="N40" s="43" t="s">
        <v>155</v>
      </c>
      <c r="O40" s="32" t="s">
        <v>156</v>
      </c>
      <c r="P40" s="165" t="s">
        <v>195</v>
      </c>
      <c r="Q40" s="166" t="s">
        <v>280</v>
      </c>
      <c r="R40" s="274" t="s">
        <v>292</v>
      </c>
      <c r="S40" s="161">
        <v>44392</v>
      </c>
      <c r="T40" s="167"/>
      <c r="U40" s="168"/>
      <c r="V40" s="169"/>
    </row>
    <row r="41" spans="1:22" ht="54" customHeight="1" x14ac:dyDescent="0.25">
      <c r="A41" s="327"/>
      <c r="B41" s="329"/>
      <c r="C41" s="331"/>
      <c r="D41" s="329"/>
      <c r="E41" s="159" t="s">
        <v>59</v>
      </c>
      <c r="F41" s="160" t="s">
        <v>137</v>
      </c>
      <c r="G41" s="161">
        <v>44384</v>
      </c>
      <c r="H41" s="161">
        <v>44540</v>
      </c>
      <c r="I41" s="162">
        <f t="shared" si="0"/>
        <v>22.285714285714285</v>
      </c>
      <c r="J41" s="163">
        <v>0</v>
      </c>
      <c r="K41" s="164" t="s">
        <v>178</v>
      </c>
      <c r="L41" s="334"/>
      <c r="M41" s="159">
        <v>0</v>
      </c>
      <c r="N41" s="43" t="s">
        <v>155</v>
      </c>
      <c r="O41" s="32" t="s">
        <v>156</v>
      </c>
      <c r="P41" s="165" t="s">
        <v>194</v>
      </c>
      <c r="Q41" s="170" t="s">
        <v>224</v>
      </c>
      <c r="R41" s="274" t="s">
        <v>292</v>
      </c>
      <c r="S41" s="161">
        <v>44540</v>
      </c>
      <c r="T41" s="167"/>
      <c r="U41" s="168"/>
      <c r="V41" s="169"/>
    </row>
    <row r="42" spans="1:22" ht="42.75" x14ac:dyDescent="0.25">
      <c r="A42" s="327"/>
      <c r="B42" s="329"/>
      <c r="C42" s="331"/>
      <c r="D42" s="329"/>
      <c r="E42" s="159" t="s">
        <v>60</v>
      </c>
      <c r="F42" s="160" t="s">
        <v>134</v>
      </c>
      <c r="G42" s="161">
        <v>44562</v>
      </c>
      <c r="H42" s="161">
        <v>44655</v>
      </c>
      <c r="I42" s="162">
        <f t="shared" si="0"/>
        <v>13.285714285714286</v>
      </c>
      <c r="J42" s="163">
        <v>0</v>
      </c>
      <c r="K42" s="164" t="s">
        <v>138</v>
      </c>
      <c r="L42" s="334"/>
      <c r="M42" s="159">
        <v>0</v>
      </c>
      <c r="N42" s="43" t="s">
        <v>155</v>
      </c>
      <c r="O42" s="32" t="s">
        <v>156</v>
      </c>
      <c r="P42" s="165" t="s">
        <v>193</v>
      </c>
      <c r="Q42" s="170" t="s">
        <v>225</v>
      </c>
      <c r="R42" s="274" t="s">
        <v>292</v>
      </c>
      <c r="S42" s="161">
        <v>44655</v>
      </c>
      <c r="T42" s="167"/>
      <c r="U42" s="168"/>
      <c r="V42" s="169"/>
    </row>
    <row r="43" spans="1:22" ht="42.75" x14ac:dyDescent="0.25">
      <c r="A43" s="328"/>
      <c r="B43" s="330"/>
      <c r="C43" s="332"/>
      <c r="D43" s="333"/>
      <c r="E43" s="171" t="s">
        <v>141</v>
      </c>
      <c r="F43" s="172" t="s">
        <v>135</v>
      </c>
      <c r="G43" s="161">
        <v>44655</v>
      </c>
      <c r="H43" s="161">
        <v>44722</v>
      </c>
      <c r="I43" s="162">
        <f t="shared" si="0"/>
        <v>9.5714285714285712</v>
      </c>
      <c r="J43" s="163">
        <v>0</v>
      </c>
      <c r="K43" s="164" t="s">
        <v>179</v>
      </c>
      <c r="L43" s="335"/>
      <c r="M43" s="159">
        <v>0</v>
      </c>
      <c r="N43" s="43" t="s">
        <v>155</v>
      </c>
      <c r="O43" s="32" t="s">
        <v>156</v>
      </c>
      <c r="P43" s="173" t="s">
        <v>192</v>
      </c>
      <c r="Q43" s="174" t="s">
        <v>226</v>
      </c>
      <c r="R43" s="274" t="s">
        <v>292</v>
      </c>
      <c r="S43" s="161">
        <v>44722</v>
      </c>
      <c r="T43" s="167"/>
      <c r="U43" s="175"/>
      <c r="V43" s="176"/>
    </row>
    <row r="44" spans="1:22" ht="42.75" x14ac:dyDescent="0.25">
      <c r="A44" s="328"/>
      <c r="B44" s="330"/>
      <c r="C44" s="332"/>
      <c r="D44" s="333"/>
      <c r="E44" s="171" t="s">
        <v>142</v>
      </c>
      <c r="F44" s="172" t="s">
        <v>136</v>
      </c>
      <c r="G44" s="161">
        <v>44718</v>
      </c>
      <c r="H44" s="161">
        <v>44905</v>
      </c>
      <c r="I44" s="162">
        <f t="shared" si="0"/>
        <v>26.714285714285715</v>
      </c>
      <c r="J44" s="163">
        <v>0</v>
      </c>
      <c r="K44" s="177" t="s">
        <v>180</v>
      </c>
      <c r="L44" s="335"/>
      <c r="M44" s="159">
        <v>0</v>
      </c>
      <c r="N44" s="43" t="s">
        <v>155</v>
      </c>
      <c r="O44" s="32" t="s">
        <v>156</v>
      </c>
      <c r="P44" s="173" t="s">
        <v>188</v>
      </c>
      <c r="Q44" s="174" t="s">
        <v>227</v>
      </c>
      <c r="R44" s="274" t="s">
        <v>292</v>
      </c>
      <c r="S44" s="161">
        <v>44905</v>
      </c>
      <c r="T44" s="167"/>
      <c r="U44" s="175"/>
      <c r="V44" s="176"/>
    </row>
    <row r="45" spans="1:22" ht="74.25" customHeight="1" x14ac:dyDescent="0.25">
      <c r="A45" s="301">
        <v>9</v>
      </c>
      <c r="B45" s="303" t="s">
        <v>263</v>
      </c>
      <c r="C45" s="305" t="s">
        <v>52</v>
      </c>
      <c r="D45" s="303" t="s">
        <v>181</v>
      </c>
      <c r="E45" s="178" t="s">
        <v>58</v>
      </c>
      <c r="F45" s="179" t="s">
        <v>190</v>
      </c>
      <c r="G45" s="180">
        <v>44384</v>
      </c>
      <c r="H45" s="180">
        <v>44540</v>
      </c>
      <c r="I45" s="181">
        <f t="shared" si="0"/>
        <v>22.285714285714285</v>
      </c>
      <c r="J45" s="182">
        <v>0</v>
      </c>
      <c r="K45" s="179" t="s">
        <v>191</v>
      </c>
      <c r="L45" s="308">
        <f>SUM(J45:J46)</f>
        <v>0</v>
      </c>
      <c r="M45" s="178">
        <v>0</v>
      </c>
      <c r="N45" s="43" t="s">
        <v>155</v>
      </c>
      <c r="O45" s="32" t="s">
        <v>156</v>
      </c>
      <c r="P45" s="183" t="s">
        <v>188</v>
      </c>
      <c r="Q45" s="184" t="s">
        <v>224</v>
      </c>
      <c r="R45" s="275" t="s">
        <v>292</v>
      </c>
      <c r="S45" s="180">
        <v>44540</v>
      </c>
      <c r="T45" s="185"/>
      <c r="U45" s="186"/>
      <c r="V45" s="187"/>
    </row>
    <row r="46" spans="1:22" ht="68.25" customHeight="1" x14ac:dyDescent="0.25">
      <c r="A46" s="302"/>
      <c r="B46" s="304"/>
      <c r="C46" s="306"/>
      <c r="D46" s="307"/>
      <c r="E46" s="188" t="s">
        <v>59</v>
      </c>
      <c r="F46" s="189" t="s">
        <v>182</v>
      </c>
      <c r="G46" s="180">
        <v>44718</v>
      </c>
      <c r="H46" s="180">
        <v>44905</v>
      </c>
      <c r="I46" s="181">
        <f t="shared" si="0"/>
        <v>26.714285714285715</v>
      </c>
      <c r="J46" s="182">
        <v>0</v>
      </c>
      <c r="K46" s="190" t="s">
        <v>189</v>
      </c>
      <c r="L46" s="309"/>
      <c r="M46" s="178">
        <v>0</v>
      </c>
      <c r="N46" s="43" t="s">
        <v>155</v>
      </c>
      <c r="O46" s="32" t="s">
        <v>156</v>
      </c>
      <c r="P46" s="191" t="s">
        <v>188</v>
      </c>
      <c r="Q46" s="192" t="s">
        <v>227</v>
      </c>
      <c r="R46" s="275" t="s">
        <v>292</v>
      </c>
      <c r="S46" s="180">
        <v>44905</v>
      </c>
      <c r="T46" s="185"/>
      <c r="U46" s="193"/>
      <c r="V46" s="194"/>
    </row>
    <row r="47" spans="1:22" ht="83.25" customHeight="1" x14ac:dyDescent="0.25">
      <c r="A47" s="195">
        <v>10</v>
      </c>
      <c r="B47" s="196" t="s">
        <v>216</v>
      </c>
      <c r="C47" s="197" t="s">
        <v>53</v>
      </c>
      <c r="D47" s="196" t="s">
        <v>183</v>
      </c>
      <c r="E47" s="198" t="s">
        <v>58</v>
      </c>
      <c r="F47" s="196" t="s">
        <v>184</v>
      </c>
      <c r="G47" s="199">
        <v>44718</v>
      </c>
      <c r="H47" s="199">
        <v>44905</v>
      </c>
      <c r="I47" s="200">
        <f t="shared" si="0"/>
        <v>26.714285714285715</v>
      </c>
      <c r="J47" s="201">
        <v>0</v>
      </c>
      <c r="K47" s="196" t="s">
        <v>189</v>
      </c>
      <c r="L47" s="201">
        <f>SUM(J47:J47)</f>
        <v>0</v>
      </c>
      <c r="M47" s="198">
        <v>0</v>
      </c>
      <c r="N47" s="43" t="s">
        <v>155</v>
      </c>
      <c r="O47" s="32" t="s">
        <v>156</v>
      </c>
      <c r="P47" s="202" t="s">
        <v>188</v>
      </c>
      <c r="Q47" s="203" t="s">
        <v>227</v>
      </c>
      <c r="R47" s="276" t="s">
        <v>292</v>
      </c>
      <c r="S47" s="199">
        <v>44905</v>
      </c>
      <c r="T47" s="204"/>
      <c r="U47" s="205"/>
      <c r="V47" s="206"/>
    </row>
    <row r="48" spans="1:22" ht="135" customHeight="1" x14ac:dyDescent="0.25">
      <c r="A48" s="310">
        <v>11</v>
      </c>
      <c r="B48" s="312" t="s">
        <v>217</v>
      </c>
      <c r="C48" s="314" t="s">
        <v>54</v>
      </c>
      <c r="D48" s="312" t="s">
        <v>93</v>
      </c>
      <c r="E48" s="207" t="s">
        <v>58</v>
      </c>
      <c r="F48" s="208" t="s">
        <v>100</v>
      </c>
      <c r="G48" s="209">
        <v>43969</v>
      </c>
      <c r="H48" s="209">
        <v>44006</v>
      </c>
      <c r="I48" s="210">
        <f t="shared" si="0"/>
        <v>5.2857142857142856</v>
      </c>
      <c r="J48" s="211">
        <v>4.1669999999999999E-2</v>
      </c>
      <c r="K48" s="212" t="s">
        <v>102</v>
      </c>
      <c r="L48" s="317">
        <f>SUM(J48:J49)</f>
        <v>8.3339999999999997E-2</v>
      </c>
      <c r="M48" s="213">
        <v>0</v>
      </c>
      <c r="N48" s="43" t="s">
        <v>155</v>
      </c>
      <c r="O48" s="32" t="s">
        <v>156</v>
      </c>
      <c r="P48" s="212" t="s">
        <v>140</v>
      </c>
      <c r="Q48" s="214" t="s">
        <v>281</v>
      </c>
      <c r="R48" s="277" t="s">
        <v>292</v>
      </c>
      <c r="S48" s="209">
        <v>44006</v>
      </c>
      <c r="T48" s="215"/>
      <c r="U48" s="216"/>
      <c r="V48" s="217"/>
    </row>
    <row r="49" spans="1:22" ht="152.25" customHeight="1" x14ac:dyDescent="0.25">
      <c r="A49" s="311"/>
      <c r="B49" s="313"/>
      <c r="C49" s="315"/>
      <c r="D49" s="316"/>
      <c r="E49" s="218" t="s">
        <v>59</v>
      </c>
      <c r="F49" s="219" t="s">
        <v>153</v>
      </c>
      <c r="G49" s="220">
        <v>44006</v>
      </c>
      <c r="H49" s="220">
        <v>44070</v>
      </c>
      <c r="I49" s="210">
        <f t="shared" si="0"/>
        <v>9.1428571428571423</v>
      </c>
      <c r="J49" s="211">
        <v>4.1669999999999999E-2</v>
      </c>
      <c r="K49" s="221" t="s">
        <v>154</v>
      </c>
      <c r="L49" s="317"/>
      <c r="M49" s="207">
        <v>0</v>
      </c>
      <c r="N49" s="43" t="s">
        <v>155</v>
      </c>
      <c r="O49" s="32" t="s">
        <v>156</v>
      </c>
      <c r="P49" s="222" t="s">
        <v>188</v>
      </c>
      <c r="Q49" s="223" t="s">
        <v>282</v>
      </c>
      <c r="R49" s="277" t="s">
        <v>292</v>
      </c>
      <c r="S49" s="220">
        <v>44070</v>
      </c>
      <c r="T49" s="215"/>
      <c r="U49" s="224"/>
      <c r="V49" s="225"/>
    </row>
    <row r="50" spans="1:22" ht="71.25" customHeight="1" x14ac:dyDescent="0.25">
      <c r="A50" s="292">
        <v>12</v>
      </c>
      <c r="B50" s="294" t="s">
        <v>218</v>
      </c>
      <c r="C50" s="296" t="s">
        <v>55</v>
      </c>
      <c r="D50" s="294" t="s">
        <v>94</v>
      </c>
      <c r="E50" s="49" t="s">
        <v>58</v>
      </c>
      <c r="F50" s="50" t="s">
        <v>109</v>
      </c>
      <c r="G50" s="51">
        <v>44197</v>
      </c>
      <c r="H50" s="51">
        <v>44896</v>
      </c>
      <c r="I50" s="52">
        <f t="shared" si="0"/>
        <v>99.857142857142861</v>
      </c>
      <c r="J50" s="53">
        <v>0</v>
      </c>
      <c r="K50" s="60" t="s">
        <v>186</v>
      </c>
      <c r="L50" s="299">
        <f>SUM(J50:J51)</f>
        <v>0</v>
      </c>
      <c r="M50" s="49">
        <v>0</v>
      </c>
      <c r="N50" s="43" t="s">
        <v>155</v>
      </c>
      <c r="O50" s="32" t="s">
        <v>156</v>
      </c>
      <c r="P50" s="61" t="s">
        <v>187</v>
      </c>
      <c r="Q50" s="57" t="s">
        <v>230</v>
      </c>
      <c r="R50" s="265" t="s">
        <v>292</v>
      </c>
      <c r="S50" s="51">
        <v>44896</v>
      </c>
      <c r="T50" s="226"/>
      <c r="U50" s="58"/>
      <c r="V50" s="59"/>
    </row>
    <row r="51" spans="1:22" ht="43.5" thickBot="1" x14ac:dyDescent="0.3">
      <c r="A51" s="293"/>
      <c r="B51" s="295"/>
      <c r="C51" s="297"/>
      <c r="D51" s="298"/>
      <c r="E51" s="227" t="s">
        <v>59</v>
      </c>
      <c r="F51" s="228" t="s">
        <v>145</v>
      </c>
      <c r="G51" s="229">
        <v>44197</v>
      </c>
      <c r="H51" s="229">
        <v>44896</v>
      </c>
      <c r="I51" s="230">
        <f t="shared" si="0"/>
        <v>99.857142857142861</v>
      </c>
      <c r="J51" s="231">
        <v>0</v>
      </c>
      <c r="K51" s="232" t="s">
        <v>110</v>
      </c>
      <c r="L51" s="300"/>
      <c r="M51" s="233">
        <v>0</v>
      </c>
      <c r="N51" s="234" t="s">
        <v>155</v>
      </c>
      <c r="O51" s="32" t="s">
        <v>156</v>
      </c>
      <c r="P51" s="235" t="s">
        <v>185</v>
      </c>
      <c r="Q51" s="236" t="s">
        <v>230</v>
      </c>
      <c r="R51" s="278" t="s">
        <v>292</v>
      </c>
      <c r="S51" s="229">
        <v>44896</v>
      </c>
      <c r="T51" s="237"/>
      <c r="U51" s="238"/>
      <c r="V51" s="239"/>
    </row>
    <row r="52" spans="1:22" x14ac:dyDescent="0.25">
      <c r="A52" s="290" t="s">
        <v>23</v>
      </c>
      <c r="B52" s="290"/>
      <c r="C52" s="290"/>
      <c r="D52" s="290"/>
      <c r="E52" s="240" t="s">
        <v>24</v>
      </c>
      <c r="F52" s="241">
        <f>L11</f>
        <v>8.3339999999999997E-2</v>
      </c>
      <c r="G52" s="285"/>
      <c r="H52" s="286"/>
      <c r="I52" s="286"/>
      <c r="J52" s="242"/>
      <c r="K52" s="243"/>
      <c r="L52" s="243"/>
      <c r="M52" s="243"/>
      <c r="N52" s="243"/>
      <c r="O52" s="243"/>
      <c r="P52" s="243"/>
      <c r="Q52" s="244"/>
      <c r="R52" s="240"/>
      <c r="S52" s="243"/>
      <c r="T52" s="245"/>
      <c r="U52" s="245"/>
      <c r="V52" s="245"/>
    </row>
    <row r="53" spans="1:22" x14ac:dyDescent="0.25">
      <c r="A53" s="246"/>
      <c r="B53" s="246"/>
      <c r="C53" s="247"/>
      <c r="D53" s="247"/>
      <c r="E53" s="240" t="s">
        <v>25</v>
      </c>
      <c r="F53" s="241">
        <f>L14</f>
        <v>8.3335000000000006E-2</v>
      </c>
      <c r="G53" s="287"/>
      <c r="H53" s="284"/>
      <c r="I53" s="284"/>
      <c r="J53" s="242"/>
      <c r="K53" s="243"/>
      <c r="L53" s="243"/>
      <c r="M53" s="243"/>
      <c r="N53" s="243"/>
      <c r="O53" s="243"/>
      <c r="P53" s="243"/>
      <c r="Q53" s="244"/>
      <c r="R53" s="240"/>
      <c r="S53" s="243"/>
      <c r="T53" s="245"/>
      <c r="U53" s="245"/>
      <c r="V53" s="245"/>
    </row>
    <row r="54" spans="1:22" x14ac:dyDescent="0.25">
      <c r="A54" s="246"/>
      <c r="B54" s="246"/>
      <c r="C54" s="247"/>
      <c r="D54" s="247"/>
      <c r="E54" s="240" t="s">
        <v>26</v>
      </c>
      <c r="F54" s="241">
        <f>L19</f>
        <v>1.2E-2</v>
      </c>
      <c r="G54" s="284"/>
      <c r="H54" s="284"/>
      <c r="I54" s="284"/>
      <c r="J54" s="284"/>
      <c r="K54" s="243"/>
      <c r="L54" s="243"/>
      <c r="M54" s="243"/>
      <c r="N54" s="243"/>
      <c r="O54" s="243"/>
      <c r="P54" s="243"/>
      <c r="Q54" s="244"/>
      <c r="R54" s="240"/>
      <c r="S54" s="243"/>
      <c r="T54" s="245"/>
      <c r="U54" s="245"/>
      <c r="V54" s="245"/>
    </row>
    <row r="55" spans="1:22" x14ac:dyDescent="0.25">
      <c r="A55" s="246"/>
      <c r="B55" s="246"/>
      <c r="C55" s="247"/>
      <c r="D55" s="247"/>
      <c r="E55" s="240" t="s">
        <v>27</v>
      </c>
      <c r="F55" s="241">
        <f>L26</f>
        <v>3.2399999999999998E-2</v>
      </c>
      <c r="J55" s="242"/>
      <c r="K55" s="243"/>
      <c r="L55" s="243"/>
      <c r="M55" s="243"/>
      <c r="N55" s="243"/>
      <c r="O55" s="243"/>
      <c r="P55" s="243"/>
      <c r="Q55" s="244"/>
      <c r="R55" s="240"/>
      <c r="S55" s="243"/>
      <c r="T55" s="245"/>
      <c r="U55" s="245"/>
      <c r="V55" s="245"/>
    </row>
    <row r="56" spans="1:22" x14ac:dyDescent="0.25">
      <c r="A56" s="246"/>
      <c r="B56" s="246"/>
      <c r="C56" s="247"/>
      <c r="D56" s="247"/>
      <c r="E56" s="240" t="s">
        <v>28</v>
      </c>
      <c r="F56" s="241">
        <f>L31</f>
        <v>0</v>
      </c>
      <c r="G56" s="288"/>
      <c r="H56" s="288"/>
      <c r="I56" s="288"/>
      <c r="J56" s="242"/>
      <c r="K56" s="243"/>
      <c r="L56" s="243"/>
      <c r="M56" s="243"/>
      <c r="N56" s="243"/>
      <c r="O56" s="243"/>
      <c r="P56" s="243"/>
      <c r="Q56" s="244"/>
      <c r="R56" s="240"/>
      <c r="S56" s="243"/>
      <c r="T56" s="245"/>
      <c r="U56" s="245"/>
      <c r="V56" s="245"/>
    </row>
    <row r="57" spans="1:22" x14ac:dyDescent="0.25">
      <c r="A57" s="246"/>
      <c r="B57" s="246"/>
      <c r="C57" s="247"/>
      <c r="D57" s="247"/>
      <c r="E57" s="240" t="s">
        <v>29</v>
      </c>
      <c r="F57" s="241">
        <f>L32</f>
        <v>5.0267000000000006E-2</v>
      </c>
      <c r="G57" s="243"/>
      <c r="H57" s="243"/>
      <c r="I57" s="250"/>
      <c r="J57" s="242"/>
      <c r="K57" s="243"/>
      <c r="L57" s="243"/>
      <c r="M57" s="243"/>
      <c r="N57" s="243"/>
      <c r="O57" s="243"/>
      <c r="P57" s="243"/>
      <c r="Q57" s="244"/>
      <c r="R57" s="240"/>
      <c r="S57" s="243"/>
      <c r="T57" s="245"/>
      <c r="U57" s="245"/>
      <c r="V57" s="245"/>
    </row>
    <row r="58" spans="1:22" ht="15.75" x14ac:dyDescent="0.25">
      <c r="A58" s="246"/>
      <c r="B58" s="246"/>
      <c r="C58" s="247"/>
      <c r="D58" s="247"/>
      <c r="E58" s="240" t="s">
        <v>30</v>
      </c>
      <c r="F58" s="241">
        <f>L37</f>
        <v>5.5579999999999991E-2</v>
      </c>
      <c r="G58" s="291" t="s">
        <v>288</v>
      </c>
      <c r="H58" s="291"/>
      <c r="I58" s="291"/>
      <c r="J58" s="291"/>
      <c r="K58" s="251"/>
      <c r="L58" s="252"/>
      <c r="M58" s="251" t="s">
        <v>290</v>
      </c>
      <c r="N58" s="243"/>
      <c r="O58" s="243"/>
      <c r="P58" s="243"/>
      <c r="Q58" s="253"/>
      <c r="R58" s="240"/>
      <c r="S58" s="243"/>
      <c r="T58" s="245"/>
      <c r="U58" s="245"/>
      <c r="V58" s="245"/>
    </row>
    <row r="59" spans="1:22" ht="30" customHeight="1" x14ac:dyDescent="0.25">
      <c r="A59" s="246"/>
      <c r="B59" s="246"/>
      <c r="C59" s="247"/>
      <c r="D59" s="247"/>
      <c r="E59" s="240" t="s">
        <v>31</v>
      </c>
      <c r="F59" s="241">
        <f>L40</f>
        <v>4.1999999999999997E-3</v>
      </c>
      <c r="G59" s="291" t="s">
        <v>289</v>
      </c>
      <c r="H59" s="291"/>
      <c r="I59" s="291"/>
      <c r="J59" s="291"/>
      <c r="K59" s="291"/>
      <c r="L59" s="242"/>
      <c r="M59" s="251" t="s">
        <v>291</v>
      </c>
      <c r="N59" s="243"/>
      <c r="O59" s="243"/>
      <c r="P59" s="243"/>
      <c r="Q59" s="244"/>
      <c r="R59" s="240"/>
      <c r="S59" s="243"/>
      <c r="T59" s="245"/>
      <c r="U59" s="245"/>
      <c r="V59" s="245"/>
    </row>
    <row r="60" spans="1:22" x14ac:dyDescent="0.25">
      <c r="A60" s="246"/>
      <c r="B60" s="246"/>
      <c r="C60" s="247"/>
      <c r="D60" s="247"/>
      <c r="E60" s="240" t="s">
        <v>32</v>
      </c>
      <c r="F60" s="241">
        <f>L45</f>
        <v>0</v>
      </c>
      <c r="G60" s="243"/>
      <c r="H60" s="243"/>
      <c r="I60" s="250"/>
      <c r="J60" s="242"/>
      <c r="K60" s="243"/>
      <c r="L60" s="243"/>
      <c r="M60" s="243"/>
      <c r="N60" s="243"/>
      <c r="O60" s="243"/>
      <c r="P60" s="243"/>
      <c r="Q60" s="244"/>
      <c r="R60" s="240"/>
      <c r="S60" s="243"/>
      <c r="T60" s="245"/>
      <c r="U60" s="245"/>
      <c r="V60" s="245"/>
    </row>
    <row r="61" spans="1:22" x14ac:dyDescent="0.25">
      <c r="A61" s="246"/>
      <c r="B61" s="246"/>
      <c r="C61" s="247"/>
      <c r="D61" s="247"/>
      <c r="E61" s="240" t="s">
        <v>33</v>
      </c>
      <c r="F61" s="241">
        <f>L47</f>
        <v>0</v>
      </c>
      <c r="G61" s="243"/>
      <c r="H61" s="254"/>
      <c r="I61" s="250"/>
      <c r="J61" s="255"/>
      <c r="K61" s="243"/>
      <c r="L61" s="243"/>
      <c r="M61" s="243"/>
      <c r="N61" s="243"/>
      <c r="O61" s="243"/>
      <c r="P61" s="243"/>
      <c r="Q61" s="244"/>
      <c r="R61" s="240"/>
      <c r="S61" s="243"/>
      <c r="T61" s="245"/>
      <c r="U61" s="245"/>
      <c r="V61" s="245"/>
    </row>
    <row r="62" spans="1:22" x14ac:dyDescent="0.25">
      <c r="A62" s="246"/>
      <c r="B62" s="246"/>
      <c r="C62" s="247"/>
      <c r="D62" s="247"/>
      <c r="E62" s="240" t="s">
        <v>34</v>
      </c>
      <c r="F62" s="241">
        <f>L48</f>
        <v>8.3339999999999997E-2</v>
      </c>
      <c r="G62" s="243"/>
      <c r="H62" s="254"/>
      <c r="I62" s="250"/>
      <c r="J62" s="255"/>
      <c r="K62" s="243"/>
      <c r="L62" s="243"/>
      <c r="M62" s="243"/>
      <c r="N62" s="243"/>
      <c r="O62" s="243"/>
      <c r="P62" s="243"/>
      <c r="Q62" s="244"/>
      <c r="R62" s="240"/>
      <c r="S62" s="243"/>
      <c r="T62" s="245"/>
      <c r="U62" s="245"/>
      <c r="V62" s="245"/>
    </row>
    <row r="63" spans="1:22" x14ac:dyDescent="0.25">
      <c r="A63" s="246"/>
      <c r="B63" s="246"/>
      <c r="C63" s="247"/>
      <c r="D63" s="247"/>
      <c r="E63" s="240" t="s">
        <v>35</v>
      </c>
      <c r="F63" s="241">
        <f>L50</f>
        <v>0</v>
      </c>
      <c r="G63" s="243"/>
      <c r="H63" s="254"/>
      <c r="I63" s="250"/>
      <c r="J63" s="255"/>
      <c r="K63" s="243"/>
      <c r="L63" s="243"/>
      <c r="M63" s="243"/>
      <c r="N63" s="243"/>
      <c r="O63" s="243"/>
      <c r="P63" s="243"/>
      <c r="Q63" s="244"/>
      <c r="R63" s="240"/>
      <c r="S63" s="243"/>
      <c r="T63" s="245"/>
      <c r="U63" s="245"/>
      <c r="V63" s="245"/>
    </row>
    <row r="64" spans="1:22" x14ac:dyDescent="0.25">
      <c r="A64" s="246"/>
      <c r="B64" s="246"/>
      <c r="C64" s="247"/>
      <c r="D64" s="247"/>
      <c r="E64" s="256"/>
      <c r="F64" s="257"/>
      <c r="G64" s="243"/>
      <c r="H64" s="254"/>
      <c r="I64" s="255"/>
      <c r="J64" s="255"/>
      <c r="K64" s="243"/>
      <c r="L64" s="243"/>
      <c r="M64" s="243"/>
      <c r="N64" s="243"/>
      <c r="O64" s="243"/>
      <c r="P64" s="243"/>
      <c r="Q64" s="244"/>
      <c r="R64" s="240"/>
      <c r="S64" s="243"/>
      <c r="T64" s="245"/>
      <c r="U64" s="245"/>
      <c r="V64" s="245"/>
    </row>
    <row r="65" spans="1:22" ht="23.25" customHeight="1" x14ac:dyDescent="0.25">
      <c r="A65" s="289" t="s">
        <v>36</v>
      </c>
      <c r="B65" s="289"/>
      <c r="C65" s="289"/>
      <c r="D65" s="289"/>
      <c r="E65" s="258">
        <f>SUM(F52:F63)</f>
        <v>0.40446199999999999</v>
      </c>
      <c r="F65" s="256" t="s">
        <v>37</v>
      </c>
      <c r="G65" s="243"/>
      <c r="H65" s="243"/>
      <c r="I65" s="242"/>
      <c r="J65" s="242"/>
      <c r="K65" s="243"/>
      <c r="L65" s="243"/>
      <c r="M65" s="243"/>
      <c r="N65" s="243"/>
      <c r="O65" s="243"/>
      <c r="P65" s="243"/>
      <c r="Q65" s="244"/>
      <c r="R65" s="240"/>
      <c r="S65" s="243"/>
      <c r="T65" s="245"/>
      <c r="U65" s="245"/>
      <c r="V65" s="245"/>
    </row>
    <row r="66" spans="1:22" x14ac:dyDescent="0.25">
      <c r="A66" s="259"/>
    </row>
    <row r="68" spans="1:22" x14ac:dyDescent="0.25">
      <c r="A68" s="262" t="s">
        <v>283</v>
      </c>
    </row>
  </sheetData>
  <sheetProtection algorithmName="SHA-512" hashValue="YkZJMKvV7pZ4ZpciM8tbM9gR0T32eTKYZ/vmypvJDTB8p1CSlS/pETQDVbFlKXbwFoG+AoqFaQGtNcVAFQTIWQ==" saltValue="vCcX20bFUaUV6mwlLMLAuw==" spinCount="100000" sheet="1" objects="1" scenarios="1"/>
  <mergeCells count="96">
    <mergeCell ref="A7:B7"/>
    <mergeCell ref="C7:V7"/>
    <mergeCell ref="A3:B3"/>
    <mergeCell ref="C3:I3"/>
    <mergeCell ref="K3:V3"/>
    <mergeCell ref="A4:B4"/>
    <mergeCell ref="C4:I4"/>
    <mergeCell ref="J4:K4"/>
    <mergeCell ref="L4:V4"/>
    <mergeCell ref="A5:B5"/>
    <mergeCell ref="C5:I5"/>
    <mergeCell ref="J5:K5"/>
    <mergeCell ref="L5:V5"/>
    <mergeCell ref="A6:B6"/>
    <mergeCell ref="P9:P10"/>
    <mergeCell ref="Q9:Q10"/>
    <mergeCell ref="T8:V8"/>
    <mergeCell ref="M9:M10"/>
    <mergeCell ref="N9:N10"/>
    <mergeCell ref="A8:P8"/>
    <mergeCell ref="Q8:R8"/>
    <mergeCell ref="U9:U10"/>
    <mergeCell ref="V9:V10"/>
    <mergeCell ref="O9:O10"/>
    <mergeCell ref="R9:R10"/>
    <mergeCell ref="S9:S10"/>
    <mergeCell ref="T9:T10"/>
    <mergeCell ref="F9:F10"/>
    <mergeCell ref="G9:H9"/>
    <mergeCell ref="L9:L10"/>
    <mergeCell ref="A11:A13"/>
    <mergeCell ref="B11:B13"/>
    <mergeCell ref="C11:C13"/>
    <mergeCell ref="D11:D13"/>
    <mergeCell ref="L11:L13"/>
    <mergeCell ref="I9:I10"/>
    <mergeCell ref="J9:J10"/>
    <mergeCell ref="K9:K10"/>
    <mergeCell ref="A9:A10"/>
    <mergeCell ref="B9:B10"/>
    <mergeCell ref="C9:C10"/>
    <mergeCell ref="D9:D10"/>
    <mergeCell ref="E9:E10"/>
    <mergeCell ref="L19:L25"/>
    <mergeCell ref="A14:A18"/>
    <mergeCell ref="B14:B18"/>
    <mergeCell ref="C14:C18"/>
    <mergeCell ref="D14:D18"/>
    <mergeCell ref="L14:L18"/>
    <mergeCell ref="A19:A25"/>
    <mergeCell ref="B19:B25"/>
    <mergeCell ref="C19:C25"/>
    <mergeCell ref="D19:D25"/>
    <mergeCell ref="A32:A36"/>
    <mergeCell ref="B32:B36"/>
    <mergeCell ref="C32:C36"/>
    <mergeCell ref="D32:D36"/>
    <mergeCell ref="L32:L36"/>
    <mergeCell ref="A26:A30"/>
    <mergeCell ref="B26:B30"/>
    <mergeCell ref="C26:C30"/>
    <mergeCell ref="D26:D30"/>
    <mergeCell ref="L26:L30"/>
    <mergeCell ref="A40:A44"/>
    <mergeCell ref="B40:B44"/>
    <mergeCell ref="C40:C44"/>
    <mergeCell ref="D40:D44"/>
    <mergeCell ref="L40:L44"/>
    <mergeCell ref="A37:A39"/>
    <mergeCell ref="B37:B39"/>
    <mergeCell ref="C37:C39"/>
    <mergeCell ref="D37:D39"/>
    <mergeCell ref="L37:L39"/>
    <mergeCell ref="A48:A49"/>
    <mergeCell ref="B48:B49"/>
    <mergeCell ref="C48:C49"/>
    <mergeCell ref="D48:D49"/>
    <mergeCell ref="L48:L49"/>
    <mergeCell ref="A45:A46"/>
    <mergeCell ref="B45:B46"/>
    <mergeCell ref="C45:C46"/>
    <mergeCell ref="D45:D46"/>
    <mergeCell ref="L45:L46"/>
    <mergeCell ref="A50:A51"/>
    <mergeCell ref="B50:B51"/>
    <mergeCell ref="C50:C51"/>
    <mergeCell ref="D50:D51"/>
    <mergeCell ref="L50:L51"/>
    <mergeCell ref="G54:J54"/>
    <mergeCell ref="G52:I52"/>
    <mergeCell ref="G53:I53"/>
    <mergeCell ref="G56:I56"/>
    <mergeCell ref="A65:D65"/>
    <mergeCell ref="A52:D52"/>
    <mergeCell ref="G58:J58"/>
    <mergeCell ref="G59:K59"/>
  </mergeCells>
  <conditionalFormatting sqref="L11:L13 L32:L36 L45:L51">
    <cfRule type="cellIs" dxfId="8" priority="9" operator="greaterThan">
      <formula>1</formula>
    </cfRule>
  </conditionalFormatting>
  <conditionalFormatting sqref="L14:L18">
    <cfRule type="cellIs" dxfId="7" priority="8" operator="greaterThan">
      <formula>1</formula>
    </cfRule>
  </conditionalFormatting>
  <conditionalFormatting sqref="L19:L25">
    <cfRule type="cellIs" dxfId="6" priority="6" operator="greaterThan">
      <formula>1</formula>
    </cfRule>
    <cfRule type="cellIs" dxfId="5" priority="7" operator="greaterThan">
      <formula>100</formula>
    </cfRule>
  </conditionalFormatting>
  <conditionalFormatting sqref="L26:L30">
    <cfRule type="cellIs" dxfId="4" priority="4" operator="greaterThan">
      <formula>1</formula>
    </cfRule>
    <cfRule type="cellIs" dxfId="3" priority="5" operator="greaterThan">
      <formula>100</formula>
    </cfRule>
  </conditionalFormatting>
  <conditionalFormatting sqref="L31">
    <cfRule type="cellIs" dxfId="2" priority="3" operator="greaterThan">
      <formula>1</formula>
    </cfRule>
  </conditionalFormatting>
  <conditionalFormatting sqref="L37:L39">
    <cfRule type="cellIs" dxfId="1" priority="2" operator="greaterThan">
      <formula>1</formula>
    </cfRule>
  </conditionalFormatting>
  <conditionalFormatting sqref="L40:L44">
    <cfRule type="cellIs" dxfId="0" priority="1" operator="greaterThan">
      <formula>1</formula>
    </cfRule>
  </conditionalFormatting>
  <dataValidations count="4">
    <dataValidation operator="greaterThanOrEqual" allowBlank="1" showInputMessage="1" showErrorMessage="1" sqref="E11:E51"/>
    <dataValidation type="date" allowBlank="1" showInputMessage="1" showErrorMessage="1" promptTitle="Validación" prompt="formato DD/MM/AA" sqref="S48:S49 G11:H19 H26:H27 G26:G29 H32:H39 G32:G40 G48:H49 S11:S19 S26:S27 S32:S39 T11:T13 T19:T51">
      <formula1>36526</formula1>
      <formula2>44177</formula2>
    </dataValidation>
    <dataValidation allowBlank="1" showInputMessage="1" showErrorMessage="1" promptTitle="Validación" prompt="El porcentaje no debe exceder el 100%" sqref="L11:L51"/>
    <dataValidation type="date" operator="greaterThanOrEqual" allowBlank="1" showInputMessage="1" showErrorMessage="1" sqref="E52:E56">
      <formula1>41426</formula1>
    </dataValidation>
  </dataValidations>
  <printOptions horizontalCentered="1" verticalCentered="1"/>
  <pageMargins left="0.31496062992125984" right="0.31496062992125984" top="0.35433070866141736" bottom="0.35433070866141736" header="0" footer="0"/>
  <pageSetup paperSize="5" scale="20"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48 L45 L40 L37 L32 L26 L14 L11 L19 L50"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workbookViewId="0">
      <selection activeCell="E1" sqref="E1"/>
    </sheetView>
  </sheetViews>
  <sheetFormatPr baseColWidth="10" defaultRowHeight="15" x14ac:dyDescent="0.25"/>
  <cols>
    <col min="1" max="1" width="11.42578125" style="2"/>
    <col min="2" max="2" width="25.28515625" style="1" bestFit="1" customWidth="1"/>
    <col min="3" max="3" width="58.42578125" style="2" bestFit="1" customWidth="1"/>
    <col min="4" max="16384" width="11.42578125" style="2"/>
  </cols>
  <sheetData>
    <row r="1" spans="2:3" ht="15.75" customHeight="1" x14ac:dyDescent="0.25"/>
    <row r="2" spans="2:3" ht="60" x14ac:dyDescent="0.25">
      <c r="B2" s="3" t="s">
        <v>78</v>
      </c>
      <c r="C2" s="4" t="s">
        <v>79</v>
      </c>
    </row>
    <row r="3" spans="2:3" x14ac:dyDescent="0.25">
      <c r="B3" s="5"/>
      <c r="C3" s="5"/>
    </row>
    <row r="4" spans="2:3" x14ac:dyDescent="0.25">
      <c r="B4" s="415" t="s">
        <v>81</v>
      </c>
      <c r="C4" s="415"/>
    </row>
    <row r="5" spans="2:3" ht="30" x14ac:dyDescent="0.25">
      <c r="B5" s="3" t="s">
        <v>61</v>
      </c>
      <c r="C5" s="4" t="s">
        <v>82</v>
      </c>
    </row>
    <row r="6" spans="2:3" ht="30" x14ac:dyDescent="0.25">
      <c r="B6" s="3" t="s">
        <v>62</v>
      </c>
      <c r="C6" s="4" t="s">
        <v>83</v>
      </c>
    </row>
    <row r="7" spans="2:3" ht="45" x14ac:dyDescent="0.25">
      <c r="B7" s="3" t="s">
        <v>63</v>
      </c>
      <c r="C7" s="4" t="s">
        <v>84</v>
      </c>
    </row>
    <row r="8" spans="2:3" ht="30" x14ac:dyDescent="0.25">
      <c r="B8" s="3" t="s">
        <v>64</v>
      </c>
      <c r="C8" s="4" t="s">
        <v>56</v>
      </c>
    </row>
    <row r="9" spans="2:3" ht="120" x14ac:dyDescent="0.25">
      <c r="B9" s="3" t="s">
        <v>65</v>
      </c>
      <c r="C9" s="4" t="s">
        <v>85</v>
      </c>
    </row>
    <row r="10" spans="2:3" ht="30" x14ac:dyDescent="0.25">
      <c r="B10" s="3" t="s">
        <v>66</v>
      </c>
      <c r="C10" s="4" t="s">
        <v>67</v>
      </c>
    </row>
    <row r="11" spans="2:3" ht="45" x14ac:dyDescent="0.25">
      <c r="B11" s="3" t="s">
        <v>68</v>
      </c>
      <c r="C11" s="4" t="s">
        <v>69</v>
      </c>
    </row>
    <row r="12" spans="2:3" ht="30" x14ac:dyDescent="0.25">
      <c r="B12" s="3" t="s">
        <v>70</v>
      </c>
      <c r="C12" s="6" t="s">
        <v>71</v>
      </c>
    </row>
    <row r="13" spans="2:3" ht="45" x14ac:dyDescent="0.25">
      <c r="B13" s="3" t="s">
        <v>72</v>
      </c>
      <c r="C13" s="4" t="s">
        <v>73</v>
      </c>
    </row>
    <row r="14" spans="2:3" x14ac:dyDescent="0.25">
      <c r="B14" s="3" t="s">
        <v>74</v>
      </c>
      <c r="C14" s="6" t="s">
        <v>75</v>
      </c>
    </row>
    <row r="15" spans="2:3" ht="45" x14ac:dyDescent="0.25">
      <c r="B15" s="3" t="s">
        <v>76</v>
      </c>
      <c r="C15" s="4" t="s">
        <v>77</v>
      </c>
    </row>
    <row r="16" spans="2:3" ht="45" x14ac:dyDescent="0.25">
      <c r="B16" s="3" t="s">
        <v>76</v>
      </c>
      <c r="C16" s="6"/>
    </row>
    <row r="17" spans="2:3" x14ac:dyDescent="0.25">
      <c r="B17" s="411" t="s">
        <v>80</v>
      </c>
      <c r="C17" s="412"/>
    </row>
    <row r="18" spans="2:3" x14ac:dyDescent="0.25">
      <c r="B18" s="413"/>
      <c r="C18" s="414"/>
    </row>
  </sheetData>
  <mergeCells count="2">
    <mergeCell ref="B17:C18"/>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43"/>
  <sheetViews>
    <sheetView topLeftCell="A24" workbookViewId="0">
      <selection activeCell="F39" sqref="F39"/>
    </sheetView>
  </sheetViews>
  <sheetFormatPr baseColWidth="10" defaultRowHeight="15" x14ac:dyDescent="0.25"/>
  <cols>
    <col min="3" max="5" width="11.42578125" style="7"/>
    <col min="7" max="7" width="13.28515625" customWidth="1"/>
  </cols>
  <sheetData>
    <row r="1" spans="3:8" ht="30" x14ac:dyDescent="0.25">
      <c r="C1" s="416" t="s">
        <v>260</v>
      </c>
      <c r="D1" s="416"/>
      <c r="E1" s="416"/>
      <c r="F1" s="416"/>
      <c r="G1" s="11" t="s">
        <v>259</v>
      </c>
    </row>
    <row r="2" spans="3:8" x14ac:dyDescent="0.25">
      <c r="C2" s="426" t="s">
        <v>232</v>
      </c>
      <c r="D2" s="427">
        <f>100%/12</f>
        <v>8.3333333333333329E-2</v>
      </c>
      <c r="E2" s="17" t="s">
        <v>58</v>
      </c>
      <c r="F2" s="279">
        <f>+D2/3</f>
        <v>2.7777777777777776E-2</v>
      </c>
      <c r="G2" s="16" t="s">
        <v>245</v>
      </c>
    </row>
    <row r="3" spans="3:8" x14ac:dyDescent="0.25">
      <c r="C3" s="423"/>
      <c r="D3" s="427"/>
      <c r="E3" s="15" t="s">
        <v>59</v>
      </c>
      <c r="F3" s="280">
        <f>+D2/3</f>
        <v>2.7777777777777776E-2</v>
      </c>
      <c r="G3" s="16" t="s">
        <v>245</v>
      </c>
    </row>
    <row r="4" spans="3:8" x14ac:dyDescent="0.25">
      <c r="C4" s="423"/>
      <c r="D4" s="425"/>
      <c r="E4" s="15" t="s">
        <v>60</v>
      </c>
      <c r="F4" s="280">
        <f>+D2/3</f>
        <v>2.7777777777777776E-2</v>
      </c>
      <c r="G4" s="16" t="s">
        <v>245</v>
      </c>
    </row>
    <row r="5" spans="3:8" x14ac:dyDescent="0.25">
      <c r="C5" s="423" t="s">
        <v>233</v>
      </c>
      <c r="D5" s="424">
        <f>100%/12</f>
        <v>8.3333333333333329E-2</v>
      </c>
      <c r="E5" s="15" t="s">
        <v>58</v>
      </c>
      <c r="F5" s="282">
        <f>+D5/5</f>
        <v>1.6666666666666666E-2</v>
      </c>
      <c r="G5" s="16" t="s">
        <v>245</v>
      </c>
    </row>
    <row r="6" spans="3:8" x14ac:dyDescent="0.25">
      <c r="C6" s="423"/>
      <c r="D6" s="427"/>
      <c r="E6" s="15" t="s">
        <v>59</v>
      </c>
      <c r="F6" s="282">
        <f>+D5/5</f>
        <v>1.6666666666666666E-2</v>
      </c>
      <c r="G6" s="16" t="s">
        <v>245</v>
      </c>
    </row>
    <row r="7" spans="3:8" x14ac:dyDescent="0.25">
      <c r="C7" s="423"/>
      <c r="D7" s="427"/>
      <c r="E7" s="15" t="s">
        <v>60</v>
      </c>
      <c r="F7" s="282">
        <f>+D5/5</f>
        <v>1.6666666666666666E-2</v>
      </c>
      <c r="G7" s="16" t="s">
        <v>245</v>
      </c>
    </row>
    <row r="8" spans="3:8" x14ac:dyDescent="0.25">
      <c r="C8" s="423"/>
      <c r="D8" s="427"/>
      <c r="E8" s="15" t="s">
        <v>141</v>
      </c>
      <c r="F8" s="282">
        <f>+D5/5</f>
        <v>1.6666666666666666E-2</v>
      </c>
      <c r="G8" s="16" t="s">
        <v>245</v>
      </c>
    </row>
    <row r="9" spans="3:8" x14ac:dyDescent="0.25">
      <c r="C9" s="423"/>
      <c r="D9" s="425"/>
      <c r="E9" s="15" t="s">
        <v>142</v>
      </c>
      <c r="F9" s="282">
        <f>+D5/5</f>
        <v>1.6666666666666666E-2</v>
      </c>
      <c r="G9" s="16" t="s">
        <v>245</v>
      </c>
    </row>
    <row r="10" spans="3:8" x14ac:dyDescent="0.25">
      <c r="C10" s="420" t="s">
        <v>234</v>
      </c>
      <c r="D10" s="421">
        <f>100%/12</f>
        <v>8.3333333333333329E-2</v>
      </c>
      <c r="E10" s="12" t="s">
        <v>58</v>
      </c>
      <c r="F10" s="281">
        <f>+D10/7</f>
        <v>1.1904761904761904E-2</v>
      </c>
      <c r="G10" s="13">
        <f>+F10/2</f>
        <v>5.9523809523809521E-3</v>
      </c>
      <c r="H10" t="s">
        <v>258</v>
      </c>
    </row>
    <row r="11" spans="3:8" x14ac:dyDescent="0.25">
      <c r="C11" s="420"/>
      <c r="D11" s="428"/>
      <c r="E11" s="12" t="s">
        <v>59</v>
      </c>
      <c r="F11" s="281">
        <f>+D10/7</f>
        <v>1.1904761904761904E-2</v>
      </c>
      <c r="G11" s="13">
        <v>0</v>
      </c>
      <c r="H11" t="s">
        <v>220</v>
      </c>
    </row>
    <row r="12" spans="3:8" x14ac:dyDescent="0.25">
      <c r="C12" s="420"/>
      <c r="D12" s="428"/>
      <c r="E12" s="12" t="s">
        <v>60</v>
      </c>
      <c r="F12" s="281">
        <f>+D10/7</f>
        <v>1.1904761904761904E-2</v>
      </c>
      <c r="G12" s="13">
        <v>0</v>
      </c>
      <c r="H12" t="s">
        <v>221</v>
      </c>
    </row>
    <row r="13" spans="3:8" x14ac:dyDescent="0.25">
      <c r="C13" s="420"/>
      <c r="D13" s="428"/>
      <c r="E13" s="12" t="s">
        <v>141</v>
      </c>
      <c r="F13" s="281">
        <f>+D10/7</f>
        <v>1.1904761904761904E-2</v>
      </c>
      <c r="G13" s="13">
        <v>6.0000000000000001E-3</v>
      </c>
      <c r="H13" t="s">
        <v>257</v>
      </c>
    </row>
    <row r="14" spans="3:8" x14ac:dyDescent="0.25">
      <c r="C14" s="420"/>
      <c r="D14" s="428"/>
      <c r="E14" s="12" t="s">
        <v>142</v>
      </c>
      <c r="F14" s="281">
        <f>+D10/7</f>
        <v>1.1904761904761904E-2</v>
      </c>
      <c r="G14" s="13">
        <v>0</v>
      </c>
      <c r="H14" t="s">
        <v>222</v>
      </c>
    </row>
    <row r="15" spans="3:8" x14ac:dyDescent="0.25">
      <c r="C15" s="420"/>
      <c r="D15" s="428"/>
      <c r="E15" s="12" t="s">
        <v>143</v>
      </c>
      <c r="F15" s="281">
        <f>+D10/7</f>
        <v>1.1904761904761904E-2</v>
      </c>
      <c r="G15" s="13">
        <v>0</v>
      </c>
      <c r="H15" t="s">
        <v>223</v>
      </c>
    </row>
    <row r="16" spans="3:8" x14ac:dyDescent="0.25">
      <c r="C16" s="420"/>
      <c r="D16" s="422"/>
      <c r="E16" s="12" t="s">
        <v>144</v>
      </c>
      <c r="F16" s="281">
        <f>+D10/7</f>
        <v>1.1904761904761904E-2</v>
      </c>
      <c r="G16" s="13">
        <v>0</v>
      </c>
      <c r="H16" t="s">
        <v>223</v>
      </c>
    </row>
    <row r="17" spans="3:8" x14ac:dyDescent="0.25">
      <c r="C17" s="416" t="s">
        <v>235</v>
      </c>
      <c r="D17" s="417">
        <f>100%/12</f>
        <v>8.3333333333333329E-2</v>
      </c>
      <c r="E17" s="12" t="s">
        <v>58</v>
      </c>
      <c r="F17" s="281">
        <f>+D17/5</f>
        <v>1.6666666666666666E-2</v>
      </c>
      <c r="G17" s="13">
        <v>1.2E-2</v>
      </c>
      <c r="H17" t="s">
        <v>256</v>
      </c>
    </row>
    <row r="18" spans="3:8" x14ac:dyDescent="0.25">
      <c r="C18" s="416"/>
      <c r="D18" s="419"/>
      <c r="E18" s="12" t="s">
        <v>59</v>
      </c>
      <c r="F18" s="281">
        <f>+D17/5</f>
        <v>1.6666666666666666E-2</v>
      </c>
      <c r="G18" s="13">
        <v>1.2E-2</v>
      </c>
      <c r="H18" t="s">
        <v>255</v>
      </c>
    </row>
    <row r="19" spans="3:8" x14ac:dyDescent="0.25">
      <c r="C19" s="416"/>
      <c r="D19" s="419"/>
      <c r="E19" s="12" t="s">
        <v>60</v>
      </c>
      <c r="F19" s="281">
        <f>+D17/5</f>
        <v>1.6666666666666666E-2</v>
      </c>
      <c r="G19" s="13">
        <f>+F19/4</f>
        <v>4.1666666666666666E-3</v>
      </c>
      <c r="H19" t="s">
        <v>254</v>
      </c>
    </row>
    <row r="20" spans="3:8" x14ac:dyDescent="0.25">
      <c r="C20" s="416"/>
      <c r="D20" s="419"/>
      <c r="E20" s="12" t="s">
        <v>141</v>
      </c>
      <c r="F20" s="281">
        <f>+D17/5</f>
        <v>1.6666666666666666E-2</v>
      </c>
      <c r="G20" s="13">
        <v>4.1999999999999997E-3</v>
      </c>
      <c r="H20" t="s">
        <v>254</v>
      </c>
    </row>
    <row r="21" spans="3:8" x14ac:dyDescent="0.25">
      <c r="C21" s="416"/>
      <c r="D21" s="418"/>
      <c r="E21" s="12" t="s">
        <v>142</v>
      </c>
      <c r="F21" s="281">
        <f>+D17/5</f>
        <v>1.6666666666666666E-2</v>
      </c>
      <c r="G21" s="13">
        <v>0</v>
      </c>
      <c r="H21" t="s">
        <v>228</v>
      </c>
    </row>
    <row r="22" spans="3:8" x14ac:dyDescent="0.25">
      <c r="C22" s="12" t="s">
        <v>236</v>
      </c>
      <c r="D22" s="8">
        <f>100%/12</f>
        <v>8.3333333333333329E-2</v>
      </c>
      <c r="E22" s="12" t="s">
        <v>58</v>
      </c>
      <c r="F22" s="281">
        <f>+D22/1</f>
        <v>8.3333333333333329E-2</v>
      </c>
      <c r="G22" s="13">
        <v>0</v>
      </c>
      <c r="H22" t="s">
        <v>222</v>
      </c>
    </row>
    <row r="23" spans="3:8" x14ac:dyDescent="0.25">
      <c r="C23" s="416" t="s">
        <v>237</v>
      </c>
      <c r="D23" s="417">
        <f>100%/12</f>
        <v>8.3333333333333329E-2</v>
      </c>
      <c r="E23" s="12" t="s">
        <v>58</v>
      </c>
      <c r="F23" s="280">
        <f>+D23/5</f>
        <v>1.6666666666666666E-2</v>
      </c>
      <c r="G23" s="16" t="s">
        <v>245</v>
      </c>
    </row>
    <row r="24" spans="3:8" x14ac:dyDescent="0.25">
      <c r="C24" s="416"/>
      <c r="D24" s="419"/>
      <c r="E24" s="12" t="s">
        <v>59</v>
      </c>
      <c r="F24" s="281">
        <f>+D23/5</f>
        <v>1.6666666666666666E-2</v>
      </c>
      <c r="G24" s="13">
        <v>5.0000000000000001E-3</v>
      </c>
      <c r="H24" t="s">
        <v>253</v>
      </c>
    </row>
    <row r="25" spans="3:8" x14ac:dyDescent="0.25">
      <c r="C25" s="416"/>
      <c r="D25" s="419"/>
      <c r="E25" s="12" t="s">
        <v>60</v>
      </c>
      <c r="F25" s="281">
        <f>+D23/5</f>
        <v>1.6666666666666666E-2</v>
      </c>
      <c r="G25" s="13" t="s">
        <v>252</v>
      </c>
      <c r="H25" t="s">
        <v>251</v>
      </c>
    </row>
    <row r="26" spans="3:8" x14ac:dyDescent="0.25">
      <c r="C26" s="416"/>
      <c r="D26" s="419"/>
      <c r="E26" s="12" t="s">
        <v>141</v>
      </c>
      <c r="F26" s="281">
        <f>+D23/5</f>
        <v>1.6666666666666666E-2</v>
      </c>
      <c r="G26" s="13">
        <f>+F26/2</f>
        <v>8.3333333333333332E-3</v>
      </c>
      <c r="H26" t="s">
        <v>250</v>
      </c>
    </row>
    <row r="27" spans="3:8" x14ac:dyDescent="0.25">
      <c r="C27" s="416"/>
      <c r="D27" s="418"/>
      <c r="E27" s="12" t="s">
        <v>142</v>
      </c>
      <c r="F27" s="281">
        <f>+D23/5</f>
        <v>1.6666666666666666E-2</v>
      </c>
      <c r="G27" s="13">
        <v>1.2E-2</v>
      </c>
      <c r="H27" t="s">
        <v>249</v>
      </c>
    </row>
    <row r="28" spans="3:8" x14ac:dyDescent="0.25">
      <c r="C28" s="420" t="s">
        <v>238</v>
      </c>
      <c r="D28" s="421">
        <f>100%/12</f>
        <v>8.3333333333333329E-2</v>
      </c>
      <c r="E28" s="12" t="s">
        <v>58</v>
      </c>
      <c r="F28" s="280">
        <f>+D28/3</f>
        <v>2.7777777777777776E-2</v>
      </c>
      <c r="G28" s="14" t="s">
        <v>245</v>
      </c>
    </row>
    <row r="29" spans="3:8" x14ac:dyDescent="0.25">
      <c r="C29" s="420"/>
      <c r="D29" s="428"/>
      <c r="E29" s="12" t="s">
        <v>59</v>
      </c>
      <c r="F29" s="281">
        <f>+D28/3</f>
        <v>2.7777777777777776E-2</v>
      </c>
      <c r="G29" s="13">
        <f>+F29/2</f>
        <v>1.3888888888888888E-2</v>
      </c>
      <c r="H29" t="s">
        <v>248</v>
      </c>
    </row>
    <row r="30" spans="3:8" x14ac:dyDescent="0.25">
      <c r="C30" s="420"/>
      <c r="D30" s="422"/>
      <c r="E30" s="12" t="s">
        <v>60</v>
      </c>
      <c r="F30" s="281">
        <f>+D28/3</f>
        <v>2.7777777777777776E-2</v>
      </c>
      <c r="G30" s="13">
        <f>+F30/2</f>
        <v>1.3888888888888888E-2</v>
      </c>
      <c r="H30" t="s">
        <v>247</v>
      </c>
    </row>
    <row r="31" spans="3:8" x14ac:dyDescent="0.25">
      <c r="C31" s="416" t="s">
        <v>239</v>
      </c>
      <c r="D31" s="417">
        <f>100%/12</f>
        <v>8.3333333333333329E-2</v>
      </c>
      <c r="E31" s="12" t="s">
        <v>58</v>
      </c>
      <c r="F31" s="281">
        <f>+D31/5</f>
        <v>1.6666666666666666E-2</v>
      </c>
      <c r="G31" s="13">
        <f>+F31/4</f>
        <v>4.1666666666666666E-3</v>
      </c>
      <c r="H31" t="s">
        <v>246</v>
      </c>
    </row>
    <row r="32" spans="3:8" x14ac:dyDescent="0.25">
      <c r="C32" s="416"/>
      <c r="D32" s="419"/>
      <c r="E32" s="12" t="s">
        <v>59</v>
      </c>
      <c r="F32" s="281">
        <f>+D31/5</f>
        <v>1.6666666666666666E-2</v>
      </c>
      <c r="G32" s="13">
        <v>0</v>
      </c>
      <c r="H32" t="s">
        <v>224</v>
      </c>
    </row>
    <row r="33" spans="3:8" x14ac:dyDescent="0.25">
      <c r="C33" s="416"/>
      <c r="D33" s="419"/>
      <c r="E33" s="12" t="s">
        <v>60</v>
      </c>
      <c r="F33" s="281">
        <f>+D31/5</f>
        <v>1.6666666666666666E-2</v>
      </c>
      <c r="G33" s="13">
        <v>0</v>
      </c>
      <c r="H33" t="s">
        <v>225</v>
      </c>
    </row>
    <row r="34" spans="3:8" x14ac:dyDescent="0.25">
      <c r="C34" s="416"/>
      <c r="D34" s="419"/>
      <c r="E34" s="12" t="s">
        <v>141</v>
      </c>
      <c r="F34" s="281">
        <f>+D31/5</f>
        <v>1.6666666666666666E-2</v>
      </c>
      <c r="G34" s="13">
        <v>0</v>
      </c>
      <c r="H34" t="s">
        <v>226</v>
      </c>
    </row>
    <row r="35" spans="3:8" x14ac:dyDescent="0.25">
      <c r="C35" s="416"/>
      <c r="D35" s="418"/>
      <c r="E35" s="12" t="s">
        <v>142</v>
      </c>
      <c r="F35" s="281">
        <f>+D31/5</f>
        <v>1.6666666666666666E-2</v>
      </c>
      <c r="G35" s="13">
        <v>0</v>
      </c>
      <c r="H35" t="s">
        <v>227</v>
      </c>
    </row>
    <row r="36" spans="3:8" x14ac:dyDescent="0.25">
      <c r="C36" s="420" t="s">
        <v>240</v>
      </c>
      <c r="D36" s="421">
        <f>100%/12</f>
        <v>8.3333333333333329E-2</v>
      </c>
      <c r="E36" s="12" t="s">
        <v>58</v>
      </c>
      <c r="F36" s="281">
        <f>+D36/2</f>
        <v>4.1666666666666664E-2</v>
      </c>
      <c r="G36" s="13">
        <v>0</v>
      </c>
      <c r="H36" t="s">
        <v>224</v>
      </c>
    </row>
    <row r="37" spans="3:8" x14ac:dyDescent="0.25">
      <c r="C37" s="420"/>
      <c r="D37" s="422"/>
      <c r="E37" s="12" t="s">
        <v>59</v>
      </c>
      <c r="F37" s="281">
        <f>+D36/2</f>
        <v>4.1666666666666664E-2</v>
      </c>
      <c r="G37" s="13">
        <v>0</v>
      </c>
      <c r="H37" t="s">
        <v>227</v>
      </c>
    </row>
    <row r="38" spans="3:8" x14ac:dyDescent="0.25">
      <c r="C38" s="12" t="s">
        <v>241</v>
      </c>
      <c r="D38" s="8">
        <f>100%/12</f>
        <v>8.3333333333333329E-2</v>
      </c>
      <c r="E38" s="12" t="s">
        <v>58</v>
      </c>
      <c r="F38" s="281">
        <f>+D38/1</f>
        <v>8.3333333333333329E-2</v>
      </c>
      <c r="G38" s="13">
        <v>0</v>
      </c>
      <c r="H38" t="s">
        <v>227</v>
      </c>
    </row>
    <row r="39" spans="3:8" x14ac:dyDescent="0.25">
      <c r="C39" s="423" t="s">
        <v>242</v>
      </c>
      <c r="D39" s="424">
        <f>100%/12</f>
        <v>8.3333333333333329E-2</v>
      </c>
      <c r="E39" s="15" t="s">
        <v>58</v>
      </c>
      <c r="F39" s="280">
        <f>+D39/2</f>
        <v>4.1666666666666664E-2</v>
      </c>
      <c r="G39" s="14" t="s">
        <v>245</v>
      </c>
    </row>
    <row r="40" spans="3:8" x14ac:dyDescent="0.25">
      <c r="C40" s="423"/>
      <c r="D40" s="425"/>
      <c r="E40" s="15" t="s">
        <v>59</v>
      </c>
      <c r="F40" s="280">
        <f>+D39/2</f>
        <v>4.1666666666666664E-2</v>
      </c>
      <c r="G40" s="14" t="s">
        <v>245</v>
      </c>
    </row>
    <row r="41" spans="3:8" x14ac:dyDescent="0.25">
      <c r="C41" s="416" t="s">
        <v>243</v>
      </c>
      <c r="D41" s="417">
        <f>100%/12</f>
        <v>8.3333333333333329E-2</v>
      </c>
      <c r="E41" s="12" t="s">
        <v>58</v>
      </c>
      <c r="F41" s="281">
        <f>+D41/2</f>
        <v>4.1666666666666664E-2</v>
      </c>
      <c r="G41" s="13">
        <v>0</v>
      </c>
      <c r="H41" t="s">
        <v>230</v>
      </c>
    </row>
    <row r="42" spans="3:8" x14ac:dyDescent="0.25">
      <c r="C42" s="416"/>
      <c r="D42" s="418"/>
      <c r="E42" s="12" t="s">
        <v>59</v>
      </c>
      <c r="F42" s="281">
        <f>+D41/2</f>
        <v>4.1666666666666664E-2</v>
      </c>
      <c r="G42" s="13">
        <v>0</v>
      </c>
      <c r="H42" t="s">
        <v>230</v>
      </c>
    </row>
    <row r="43" spans="3:8" x14ac:dyDescent="0.25">
      <c r="D43" s="9">
        <f>SUM(D2:D41)</f>
        <v>1</v>
      </c>
      <c r="F43" s="283">
        <f>SUM(F2:F42)</f>
        <v>1.0000000000000002</v>
      </c>
      <c r="G43" s="10">
        <f>SUM(G2:G42)</f>
        <v>0.10159682539682539</v>
      </c>
    </row>
  </sheetData>
  <mergeCells count="21">
    <mergeCell ref="D17:D21"/>
    <mergeCell ref="C23:C27"/>
    <mergeCell ref="D23:D27"/>
    <mergeCell ref="C28:C30"/>
    <mergeCell ref="D28:D30"/>
    <mergeCell ref="C41:C42"/>
    <mergeCell ref="D41:D42"/>
    <mergeCell ref="C1:F1"/>
    <mergeCell ref="C31:C35"/>
    <mergeCell ref="D31:D35"/>
    <mergeCell ref="C36:C37"/>
    <mergeCell ref="D36:D37"/>
    <mergeCell ref="C39:C40"/>
    <mergeCell ref="D39:D40"/>
    <mergeCell ref="C17:C21"/>
    <mergeCell ref="C2:C4"/>
    <mergeCell ref="D2:D4"/>
    <mergeCell ref="C5:C9"/>
    <mergeCell ref="D5:D9"/>
    <mergeCell ref="C10:C16"/>
    <mergeCell ref="D10:D16"/>
  </mergeCells>
  <pageMargins left="0.7" right="0.7" top="0.75" bottom="0.75" header="0.3" footer="0.3"/>
  <pageSetup orientation="portrait" r:id="rId1"/>
  <ignoredErrors>
    <ignoredError sqref="F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PMA</vt:lpstr>
      <vt:lpstr>Instructivo PMA</vt:lpstr>
      <vt:lpstr>Hoja1</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Cesar Andres Cardona Rincon</cp:lastModifiedBy>
  <cp:lastPrinted>2020-11-25T14:09:08Z</cp:lastPrinted>
  <dcterms:created xsi:type="dcterms:W3CDTF">2016-07-06T19:37:36Z</dcterms:created>
  <dcterms:modified xsi:type="dcterms:W3CDTF">2020-12-03T16:10:11Z</dcterms:modified>
</cp:coreProperties>
</file>